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ate1904="1" showInkAnnotation="0" defaultThemeVersion="124226"/>
  <bookViews>
    <workbookView xWindow="240" yWindow="105" windowWidth="21075" windowHeight="9975" tabRatio="808"/>
  </bookViews>
  <sheets>
    <sheet name="Overview Sheet" sheetId="2" r:id="rId1"/>
    <sheet name="Period 1" sheetId="1" r:id="rId2"/>
    <sheet name="Period 2" sheetId="6" r:id="rId3"/>
    <sheet name="Period 3" sheetId="7" r:id="rId4"/>
    <sheet name="Period 4" sheetId="8" r:id="rId5"/>
    <sheet name="Period 5" sheetId="9" r:id="rId6"/>
    <sheet name="Period 6" sheetId="10" r:id="rId7"/>
    <sheet name="Period 7" sheetId="11" r:id="rId8"/>
    <sheet name="Period 8" sheetId="12" r:id="rId9"/>
    <sheet name="Period 9" sheetId="13" r:id="rId10"/>
    <sheet name="Period 10" sheetId="14" r:id="rId11"/>
    <sheet name="Period 11" sheetId="15" r:id="rId12"/>
    <sheet name="Period 12" sheetId="16" r:id="rId13"/>
    <sheet name="Period 13" sheetId="17" r:id="rId14"/>
    <sheet name="Info" sheetId="18" r:id="rId15"/>
  </sheets>
  <definedNames>
    <definedName name="_xlnm.Print_Area" localSheetId="0">'Overview Sheet'!$B$1:$J$29</definedName>
    <definedName name="_xlnm.Print_Area" localSheetId="1">'Period 1'!$D$1:$R$32</definedName>
    <definedName name="_xlnm.Print_Area" localSheetId="10">'Period 10'!$D$1:$R$32</definedName>
    <definedName name="_xlnm.Print_Area" localSheetId="11">'Period 11'!$D$1:$R$32</definedName>
    <definedName name="_xlnm.Print_Area" localSheetId="12">'Period 12'!$D$1:$R$32</definedName>
    <definedName name="_xlnm.Print_Area" localSheetId="13">'Period 13'!$D$1:$R$32</definedName>
    <definedName name="_xlnm.Print_Area" localSheetId="2">'Period 2'!$D$1:$R$32</definedName>
    <definedName name="_xlnm.Print_Area" localSheetId="3">'Period 3'!$D$1:$R$32</definedName>
    <definedName name="_xlnm.Print_Area" localSheetId="4">'Period 4'!$D$1:$R$32</definedName>
    <definedName name="_xlnm.Print_Area" localSheetId="5">'Period 5'!$D$1:$R$32</definedName>
    <definedName name="_xlnm.Print_Area" localSheetId="6">'Period 6'!$D$1:$R$32</definedName>
    <definedName name="_xlnm.Print_Area" localSheetId="7">'Period 7'!$D$1:$R$32</definedName>
    <definedName name="_xlnm.Print_Area" localSheetId="8">'Period 8'!$D$1:$R$32</definedName>
    <definedName name="_xlnm.Print_Area" localSheetId="9">'Period 9'!$D$1:$R$32</definedName>
  </definedNames>
  <calcPr calcId="145621"/>
</workbook>
</file>

<file path=xl/calcChain.xml><?xml version="1.0" encoding="utf-8"?>
<calcChain xmlns="http://schemas.openxmlformats.org/spreadsheetml/2006/main">
  <c r="C14" i="2" l="1"/>
  <c r="K2" i="1"/>
  <c r="D6" i="1" s="1"/>
  <c r="C11" i="2" l="1"/>
  <c r="N28" i="17" l="1"/>
  <c r="K28" i="17"/>
  <c r="V28" i="17" s="1"/>
  <c r="H28" i="17"/>
  <c r="M28" i="17" s="1"/>
  <c r="N27" i="17"/>
  <c r="K27" i="17"/>
  <c r="V27" i="17" s="1"/>
  <c r="H27" i="17"/>
  <c r="K26" i="17"/>
  <c r="V26" i="17" s="1"/>
  <c r="H26" i="17"/>
  <c r="N25" i="17"/>
  <c r="K25" i="17"/>
  <c r="V25" i="17" s="1"/>
  <c r="H25" i="17"/>
  <c r="N24" i="17"/>
  <c r="K24" i="17"/>
  <c r="V24" i="17" s="1"/>
  <c r="H24" i="17"/>
  <c r="N22" i="17"/>
  <c r="K22" i="17"/>
  <c r="V22" i="17" s="1"/>
  <c r="H22" i="17"/>
  <c r="N21" i="17"/>
  <c r="K21" i="17"/>
  <c r="V21" i="17" s="1"/>
  <c r="H21" i="17"/>
  <c r="N20" i="17"/>
  <c r="K20" i="17"/>
  <c r="V20" i="17" s="1"/>
  <c r="H20" i="17"/>
  <c r="N19" i="17"/>
  <c r="K19" i="17"/>
  <c r="V19" i="17" s="1"/>
  <c r="H19" i="17"/>
  <c r="U19" i="17" s="1"/>
  <c r="N18" i="17"/>
  <c r="K18" i="17"/>
  <c r="V18" i="17" s="1"/>
  <c r="H18" i="17"/>
  <c r="N16" i="17"/>
  <c r="K16" i="17"/>
  <c r="V16" i="17" s="1"/>
  <c r="H16" i="17"/>
  <c r="N15" i="17"/>
  <c r="K15" i="17"/>
  <c r="V15" i="17" s="1"/>
  <c r="H15" i="17"/>
  <c r="N14" i="17"/>
  <c r="K14" i="17"/>
  <c r="V14" i="17" s="1"/>
  <c r="H14" i="17"/>
  <c r="U14" i="17" s="1"/>
  <c r="N13" i="17"/>
  <c r="K13" i="17"/>
  <c r="V13" i="17" s="1"/>
  <c r="H13" i="17"/>
  <c r="N12" i="17"/>
  <c r="K12" i="17"/>
  <c r="V12" i="17" s="1"/>
  <c r="H12" i="17"/>
  <c r="N10" i="17"/>
  <c r="K10" i="17"/>
  <c r="V10" i="17" s="1"/>
  <c r="H10" i="17"/>
  <c r="U10" i="17" s="1"/>
  <c r="N9" i="17"/>
  <c r="K9" i="17"/>
  <c r="V9" i="17" s="1"/>
  <c r="H9" i="17"/>
  <c r="N8" i="17"/>
  <c r="K8" i="17"/>
  <c r="V8" i="17" s="1"/>
  <c r="H8" i="17"/>
  <c r="U8" i="17" s="1"/>
  <c r="N7" i="17"/>
  <c r="K7" i="17"/>
  <c r="V7" i="17" s="1"/>
  <c r="H7" i="17"/>
  <c r="U7" i="17" s="1"/>
  <c r="N6" i="17"/>
  <c r="K6" i="17"/>
  <c r="V6" i="17" s="1"/>
  <c r="H6" i="17"/>
  <c r="E2" i="17"/>
  <c r="N28" i="16"/>
  <c r="K28" i="16"/>
  <c r="V28" i="16" s="1"/>
  <c r="H28" i="16"/>
  <c r="N27" i="16"/>
  <c r="K27" i="16"/>
  <c r="V27" i="16" s="1"/>
  <c r="H27" i="16"/>
  <c r="N26" i="16"/>
  <c r="K26" i="16"/>
  <c r="V26" i="16" s="1"/>
  <c r="H26" i="16"/>
  <c r="U26" i="16" s="1"/>
  <c r="N25" i="16"/>
  <c r="K25" i="16"/>
  <c r="V25" i="16" s="1"/>
  <c r="H25" i="16"/>
  <c r="U25" i="16" s="1"/>
  <c r="N24" i="16"/>
  <c r="K24" i="16"/>
  <c r="V24" i="16" s="1"/>
  <c r="H24" i="16"/>
  <c r="U24" i="16" s="1"/>
  <c r="N22" i="16"/>
  <c r="K22" i="16"/>
  <c r="V22" i="16" s="1"/>
  <c r="H22" i="16"/>
  <c r="U22" i="16" s="1"/>
  <c r="N21" i="16"/>
  <c r="K21" i="16"/>
  <c r="V21" i="16" s="1"/>
  <c r="H21" i="16"/>
  <c r="N20" i="16"/>
  <c r="K20" i="16"/>
  <c r="V20" i="16" s="1"/>
  <c r="H20" i="16"/>
  <c r="U20" i="16" s="1"/>
  <c r="N19" i="16"/>
  <c r="K19" i="16"/>
  <c r="V19" i="16" s="1"/>
  <c r="H19" i="16"/>
  <c r="U19" i="16" s="1"/>
  <c r="N18" i="16"/>
  <c r="K18" i="16"/>
  <c r="V18" i="16" s="1"/>
  <c r="H18" i="16"/>
  <c r="U18" i="16" s="1"/>
  <c r="N16" i="16"/>
  <c r="K16" i="16"/>
  <c r="V16" i="16" s="1"/>
  <c r="H16" i="16"/>
  <c r="N15" i="16"/>
  <c r="K15" i="16"/>
  <c r="V15" i="16" s="1"/>
  <c r="H15" i="16"/>
  <c r="N14" i="16"/>
  <c r="K14" i="16"/>
  <c r="V14" i="16" s="1"/>
  <c r="H14" i="16"/>
  <c r="U14" i="16" s="1"/>
  <c r="N13" i="16"/>
  <c r="K13" i="16"/>
  <c r="V13" i="16" s="1"/>
  <c r="H13" i="16"/>
  <c r="U13" i="16" s="1"/>
  <c r="N12" i="16"/>
  <c r="K12" i="16"/>
  <c r="V12" i="16" s="1"/>
  <c r="H12" i="16"/>
  <c r="U12" i="16" s="1"/>
  <c r="N10" i="16"/>
  <c r="K10" i="16"/>
  <c r="V10" i="16" s="1"/>
  <c r="H10" i="16"/>
  <c r="U10" i="16" s="1"/>
  <c r="N9" i="16"/>
  <c r="K9" i="16"/>
  <c r="V9" i="16" s="1"/>
  <c r="H9" i="16"/>
  <c r="N8" i="16"/>
  <c r="K8" i="16"/>
  <c r="V8" i="16" s="1"/>
  <c r="H8" i="16"/>
  <c r="U8" i="16" s="1"/>
  <c r="N7" i="16"/>
  <c r="K7" i="16"/>
  <c r="V7" i="16" s="1"/>
  <c r="H7" i="16"/>
  <c r="U7" i="16" s="1"/>
  <c r="N6" i="16"/>
  <c r="K6" i="16"/>
  <c r="V6" i="16" s="1"/>
  <c r="H6" i="16"/>
  <c r="U6" i="16" s="1"/>
  <c r="E2" i="16"/>
  <c r="N28" i="15"/>
  <c r="K28" i="15"/>
  <c r="V28" i="15" s="1"/>
  <c r="H28" i="15"/>
  <c r="U28" i="15" s="1"/>
  <c r="N27" i="15"/>
  <c r="K27" i="15"/>
  <c r="V27" i="15" s="1"/>
  <c r="H27" i="15"/>
  <c r="U27" i="15" s="1"/>
  <c r="N26" i="15"/>
  <c r="K26" i="15"/>
  <c r="V26" i="15" s="1"/>
  <c r="H26" i="15"/>
  <c r="N25" i="15"/>
  <c r="K25" i="15"/>
  <c r="V25" i="15" s="1"/>
  <c r="H25" i="15"/>
  <c r="N24" i="15"/>
  <c r="K24" i="15"/>
  <c r="V24" i="15" s="1"/>
  <c r="H24" i="15"/>
  <c r="N22" i="15"/>
  <c r="K22" i="15"/>
  <c r="V22" i="15" s="1"/>
  <c r="H22" i="15"/>
  <c r="N21" i="15"/>
  <c r="K21" i="15"/>
  <c r="V21" i="15" s="1"/>
  <c r="H21" i="15"/>
  <c r="N20" i="15"/>
  <c r="K20" i="15"/>
  <c r="V20" i="15" s="1"/>
  <c r="H20" i="15"/>
  <c r="N19" i="15"/>
  <c r="K19" i="15"/>
  <c r="V19" i="15" s="1"/>
  <c r="H19" i="15"/>
  <c r="U19" i="15" s="1"/>
  <c r="N18" i="15"/>
  <c r="K18" i="15"/>
  <c r="V18" i="15" s="1"/>
  <c r="H18" i="15"/>
  <c r="N16" i="15"/>
  <c r="K16" i="15"/>
  <c r="V16" i="15" s="1"/>
  <c r="H16" i="15"/>
  <c r="U16" i="15" s="1"/>
  <c r="N15" i="15"/>
  <c r="K15" i="15"/>
  <c r="V15" i="15" s="1"/>
  <c r="H15" i="15"/>
  <c r="N14" i="15"/>
  <c r="K14" i="15"/>
  <c r="V14" i="15" s="1"/>
  <c r="H14" i="15"/>
  <c r="U14" i="15" s="1"/>
  <c r="N13" i="15"/>
  <c r="K13" i="15"/>
  <c r="V13" i="15" s="1"/>
  <c r="H13" i="15"/>
  <c r="N12" i="15"/>
  <c r="K12" i="15"/>
  <c r="V12" i="15" s="1"/>
  <c r="H12" i="15"/>
  <c r="N10" i="15"/>
  <c r="K10" i="15"/>
  <c r="V10" i="15" s="1"/>
  <c r="H10" i="15"/>
  <c r="N9" i="15"/>
  <c r="K9" i="15"/>
  <c r="V9" i="15" s="1"/>
  <c r="H9" i="15"/>
  <c r="N8" i="15"/>
  <c r="K8" i="15"/>
  <c r="V8" i="15" s="1"/>
  <c r="H8" i="15"/>
  <c r="U8" i="15" s="1"/>
  <c r="N7" i="15"/>
  <c r="K7" i="15"/>
  <c r="V7" i="15" s="1"/>
  <c r="H7" i="15"/>
  <c r="U7" i="15" s="1"/>
  <c r="N6" i="15"/>
  <c r="K6" i="15"/>
  <c r="V6" i="15" s="1"/>
  <c r="H6" i="15"/>
  <c r="E2" i="15"/>
  <c r="N28" i="14"/>
  <c r="K28" i="14"/>
  <c r="V28" i="14" s="1"/>
  <c r="H28" i="14"/>
  <c r="U28" i="14" s="1"/>
  <c r="N27" i="14"/>
  <c r="K27" i="14"/>
  <c r="V27" i="14" s="1"/>
  <c r="H27" i="14"/>
  <c r="N26" i="14"/>
  <c r="K26" i="14"/>
  <c r="V26" i="14" s="1"/>
  <c r="H26" i="14"/>
  <c r="U26" i="14" s="1"/>
  <c r="N25" i="14"/>
  <c r="K25" i="14"/>
  <c r="V25" i="14" s="1"/>
  <c r="H25" i="14"/>
  <c r="U25" i="14" s="1"/>
  <c r="N24" i="14"/>
  <c r="K24" i="14"/>
  <c r="V24" i="14" s="1"/>
  <c r="H24" i="14"/>
  <c r="U24" i="14" s="1"/>
  <c r="N22" i="14"/>
  <c r="K22" i="14"/>
  <c r="V22" i="14" s="1"/>
  <c r="H22" i="14"/>
  <c r="N21" i="14"/>
  <c r="K21" i="14"/>
  <c r="V21" i="14" s="1"/>
  <c r="H21" i="14"/>
  <c r="N20" i="14"/>
  <c r="K20" i="14"/>
  <c r="V20" i="14" s="1"/>
  <c r="H20" i="14"/>
  <c r="U20" i="14" s="1"/>
  <c r="N19" i="14"/>
  <c r="K19" i="14"/>
  <c r="V19" i="14" s="1"/>
  <c r="H19" i="14"/>
  <c r="U19" i="14" s="1"/>
  <c r="N18" i="14"/>
  <c r="K18" i="14"/>
  <c r="V18" i="14" s="1"/>
  <c r="H18" i="14"/>
  <c r="U18" i="14" s="1"/>
  <c r="N16" i="14"/>
  <c r="K16" i="14"/>
  <c r="V16" i="14" s="1"/>
  <c r="H16" i="14"/>
  <c r="U16" i="14" s="1"/>
  <c r="N15" i="14"/>
  <c r="K15" i="14"/>
  <c r="V15" i="14" s="1"/>
  <c r="H15" i="14"/>
  <c r="N14" i="14"/>
  <c r="K14" i="14"/>
  <c r="V14" i="14" s="1"/>
  <c r="H14" i="14"/>
  <c r="U14" i="14" s="1"/>
  <c r="N13" i="14"/>
  <c r="K13" i="14"/>
  <c r="V13" i="14" s="1"/>
  <c r="H13" i="14"/>
  <c r="U13" i="14" s="1"/>
  <c r="N12" i="14"/>
  <c r="K12" i="14"/>
  <c r="V12" i="14" s="1"/>
  <c r="H12" i="14"/>
  <c r="U12" i="14" s="1"/>
  <c r="N10" i="14"/>
  <c r="K10" i="14"/>
  <c r="V10" i="14" s="1"/>
  <c r="H10" i="14"/>
  <c r="N9" i="14"/>
  <c r="K9" i="14"/>
  <c r="V9" i="14" s="1"/>
  <c r="H9" i="14"/>
  <c r="N8" i="14"/>
  <c r="K8" i="14"/>
  <c r="V8" i="14" s="1"/>
  <c r="H8" i="14"/>
  <c r="U8" i="14" s="1"/>
  <c r="N7" i="14"/>
  <c r="K7" i="14"/>
  <c r="V7" i="14" s="1"/>
  <c r="H7" i="14"/>
  <c r="U7" i="14" s="1"/>
  <c r="N6" i="14"/>
  <c r="K6" i="14"/>
  <c r="V6" i="14" s="1"/>
  <c r="H6" i="14"/>
  <c r="U6" i="14" s="1"/>
  <c r="E2" i="14"/>
  <c r="N28" i="13"/>
  <c r="K28" i="13"/>
  <c r="V28" i="13" s="1"/>
  <c r="H28" i="13"/>
  <c r="N27" i="13"/>
  <c r="K27" i="13"/>
  <c r="V27" i="13" s="1"/>
  <c r="H27" i="13"/>
  <c r="U27" i="13" s="1"/>
  <c r="N26" i="13"/>
  <c r="K26" i="13"/>
  <c r="V26" i="13" s="1"/>
  <c r="H26" i="13"/>
  <c r="N25" i="13"/>
  <c r="K25" i="13"/>
  <c r="V25" i="13" s="1"/>
  <c r="H25" i="13"/>
  <c r="N24" i="13"/>
  <c r="K24" i="13"/>
  <c r="V24" i="13" s="1"/>
  <c r="H24" i="13"/>
  <c r="N22" i="13"/>
  <c r="K22" i="13"/>
  <c r="V22" i="13" s="1"/>
  <c r="H22" i="13"/>
  <c r="U22" i="13" s="1"/>
  <c r="N21" i="13"/>
  <c r="K21" i="13"/>
  <c r="V21" i="13" s="1"/>
  <c r="H21" i="13"/>
  <c r="N20" i="13"/>
  <c r="K20" i="13"/>
  <c r="V20" i="13" s="1"/>
  <c r="H20" i="13"/>
  <c r="N19" i="13"/>
  <c r="K19" i="13"/>
  <c r="V19" i="13" s="1"/>
  <c r="H19" i="13"/>
  <c r="U19" i="13" s="1"/>
  <c r="N18" i="13"/>
  <c r="K18" i="13"/>
  <c r="V18" i="13" s="1"/>
  <c r="H18" i="13"/>
  <c r="N16" i="13"/>
  <c r="K16" i="13"/>
  <c r="V16" i="13" s="1"/>
  <c r="H16" i="13"/>
  <c r="N15" i="13"/>
  <c r="K15" i="13"/>
  <c r="V15" i="13" s="1"/>
  <c r="H15" i="13"/>
  <c r="N14" i="13"/>
  <c r="K14" i="13"/>
  <c r="V14" i="13" s="1"/>
  <c r="H14" i="13"/>
  <c r="U14" i="13" s="1"/>
  <c r="N13" i="13"/>
  <c r="K13" i="13"/>
  <c r="V13" i="13" s="1"/>
  <c r="H13" i="13"/>
  <c r="N12" i="13"/>
  <c r="K12" i="13"/>
  <c r="V12" i="13" s="1"/>
  <c r="H12" i="13"/>
  <c r="N10" i="13"/>
  <c r="K10" i="13"/>
  <c r="V10" i="13" s="1"/>
  <c r="H10" i="13"/>
  <c r="U10" i="13" s="1"/>
  <c r="N9" i="13"/>
  <c r="K9" i="13"/>
  <c r="V9" i="13" s="1"/>
  <c r="H9" i="13"/>
  <c r="N8" i="13"/>
  <c r="K8" i="13"/>
  <c r="V8" i="13" s="1"/>
  <c r="H8" i="13"/>
  <c r="U8" i="13" s="1"/>
  <c r="N7" i="13"/>
  <c r="K7" i="13"/>
  <c r="V7" i="13" s="1"/>
  <c r="H7" i="13"/>
  <c r="U7" i="13" s="1"/>
  <c r="N6" i="13"/>
  <c r="K6" i="13"/>
  <c r="V6" i="13" s="1"/>
  <c r="H6" i="13"/>
  <c r="E2" i="13"/>
  <c r="N28" i="12"/>
  <c r="K28" i="12"/>
  <c r="V28" i="12" s="1"/>
  <c r="H28" i="12"/>
  <c r="N27" i="12"/>
  <c r="K27" i="12"/>
  <c r="V27" i="12" s="1"/>
  <c r="H27" i="12"/>
  <c r="N26" i="12"/>
  <c r="K26" i="12"/>
  <c r="V26" i="12" s="1"/>
  <c r="H26" i="12"/>
  <c r="U26" i="12" s="1"/>
  <c r="N25" i="12"/>
  <c r="K25" i="12"/>
  <c r="V25" i="12" s="1"/>
  <c r="H25" i="12"/>
  <c r="U25" i="12" s="1"/>
  <c r="N24" i="12"/>
  <c r="K24" i="12"/>
  <c r="V24" i="12" s="1"/>
  <c r="H24" i="12"/>
  <c r="U24" i="12" s="1"/>
  <c r="N22" i="12"/>
  <c r="K22" i="12"/>
  <c r="V22" i="12" s="1"/>
  <c r="H22" i="12"/>
  <c r="U22" i="12" s="1"/>
  <c r="N21" i="12"/>
  <c r="K21" i="12"/>
  <c r="V21" i="12" s="1"/>
  <c r="H21" i="12"/>
  <c r="N20" i="12"/>
  <c r="K20" i="12"/>
  <c r="V20" i="12" s="1"/>
  <c r="H20" i="12"/>
  <c r="U20" i="12" s="1"/>
  <c r="N19" i="12"/>
  <c r="K19" i="12"/>
  <c r="V19" i="12" s="1"/>
  <c r="H19" i="12"/>
  <c r="U19" i="12" s="1"/>
  <c r="N18" i="12"/>
  <c r="K18" i="12"/>
  <c r="V18" i="12" s="1"/>
  <c r="H18" i="12"/>
  <c r="U18" i="12" s="1"/>
  <c r="N16" i="12"/>
  <c r="K16" i="12"/>
  <c r="V16" i="12" s="1"/>
  <c r="H16" i="12"/>
  <c r="N15" i="12"/>
  <c r="K15" i="12"/>
  <c r="V15" i="12" s="1"/>
  <c r="H15" i="12"/>
  <c r="N14" i="12"/>
  <c r="K14" i="12"/>
  <c r="V14" i="12" s="1"/>
  <c r="H14" i="12"/>
  <c r="U14" i="12" s="1"/>
  <c r="N13" i="12"/>
  <c r="K13" i="12"/>
  <c r="V13" i="12" s="1"/>
  <c r="H13" i="12"/>
  <c r="U13" i="12" s="1"/>
  <c r="N12" i="12"/>
  <c r="K12" i="12"/>
  <c r="V12" i="12" s="1"/>
  <c r="H12" i="12"/>
  <c r="U12" i="12" s="1"/>
  <c r="N10" i="12"/>
  <c r="K10" i="12"/>
  <c r="V10" i="12" s="1"/>
  <c r="H10" i="12"/>
  <c r="U10" i="12" s="1"/>
  <c r="N9" i="12"/>
  <c r="K9" i="12"/>
  <c r="V9" i="12" s="1"/>
  <c r="H9" i="12"/>
  <c r="N8" i="12"/>
  <c r="K8" i="12"/>
  <c r="V8" i="12" s="1"/>
  <c r="H8" i="12"/>
  <c r="U8" i="12" s="1"/>
  <c r="N7" i="12"/>
  <c r="K7" i="12"/>
  <c r="V7" i="12" s="1"/>
  <c r="H7" i="12"/>
  <c r="U7" i="12" s="1"/>
  <c r="N6" i="12"/>
  <c r="K6" i="12"/>
  <c r="V6" i="12" s="1"/>
  <c r="H6" i="12"/>
  <c r="U6" i="12" s="1"/>
  <c r="E2" i="12"/>
  <c r="N28" i="11"/>
  <c r="K28" i="11"/>
  <c r="V28" i="11" s="1"/>
  <c r="H28" i="11"/>
  <c r="U28" i="11" s="1"/>
  <c r="N27" i="11"/>
  <c r="K27" i="11"/>
  <c r="V27" i="11" s="1"/>
  <c r="H27" i="11"/>
  <c r="U27" i="11" s="1"/>
  <c r="N26" i="11"/>
  <c r="K26" i="11"/>
  <c r="V26" i="11" s="1"/>
  <c r="H26" i="11"/>
  <c r="N25" i="11"/>
  <c r="K25" i="11"/>
  <c r="V25" i="11" s="1"/>
  <c r="H25" i="11"/>
  <c r="N24" i="11"/>
  <c r="K24" i="11"/>
  <c r="V24" i="11" s="1"/>
  <c r="H24" i="11"/>
  <c r="N22" i="11"/>
  <c r="K22" i="11"/>
  <c r="V22" i="11" s="1"/>
  <c r="H22" i="11"/>
  <c r="N21" i="11"/>
  <c r="K21" i="11"/>
  <c r="V21" i="11" s="1"/>
  <c r="H21" i="11"/>
  <c r="N20" i="11"/>
  <c r="K20" i="11"/>
  <c r="V20" i="11" s="1"/>
  <c r="H20" i="11"/>
  <c r="N19" i="11"/>
  <c r="K19" i="11"/>
  <c r="V19" i="11" s="1"/>
  <c r="H19" i="11"/>
  <c r="U19" i="11" s="1"/>
  <c r="N18" i="11"/>
  <c r="K18" i="11"/>
  <c r="V18" i="11" s="1"/>
  <c r="H18" i="11"/>
  <c r="N16" i="11"/>
  <c r="K16" i="11"/>
  <c r="V16" i="11" s="1"/>
  <c r="H16" i="11"/>
  <c r="U16" i="11" s="1"/>
  <c r="N15" i="11"/>
  <c r="K15" i="11"/>
  <c r="V15" i="11" s="1"/>
  <c r="H15" i="11"/>
  <c r="N14" i="11"/>
  <c r="K14" i="11"/>
  <c r="V14" i="11" s="1"/>
  <c r="H14" i="11"/>
  <c r="U14" i="11" s="1"/>
  <c r="N13" i="11"/>
  <c r="K13" i="11"/>
  <c r="V13" i="11" s="1"/>
  <c r="H13" i="11"/>
  <c r="N12" i="11"/>
  <c r="K12" i="11"/>
  <c r="V12" i="11" s="1"/>
  <c r="H12" i="11"/>
  <c r="N10" i="11"/>
  <c r="K10" i="11"/>
  <c r="V10" i="11" s="1"/>
  <c r="H10" i="11"/>
  <c r="N9" i="11"/>
  <c r="K9" i="11"/>
  <c r="V9" i="11" s="1"/>
  <c r="H9" i="11"/>
  <c r="N8" i="11"/>
  <c r="K8" i="11"/>
  <c r="V8" i="11" s="1"/>
  <c r="H8" i="11"/>
  <c r="U8" i="11" s="1"/>
  <c r="N7" i="11"/>
  <c r="K7" i="11"/>
  <c r="V7" i="11" s="1"/>
  <c r="H7" i="11"/>
  <c r="U7" i="11" s="1"/>
  <c r="N6" i="11"/>
  <c r="K6" i="11"/>
  <c r="V6" i="11" s="1"/>
  <c r="H6" i="11"/>
  <c r="E2" i="11"/>
  <c r="N28" i="10"/>
  <c r="K28" i="10"/>
  <c r="V28" i="10" s="1"/>
  <c r="H28" i="10"/>
  <c r="U28" i="10" s="1"/>
  <c r="N27" i="10"/>
  <c r="K27" i="10"/>
  <c r="V27" i="10" s="1"/>
  <c r="H27" i="10"/>
  <c r="N26" i="10"/>
  <c r="K26" i="10"/>
  <c r="V26" i="10" s="1"/>
  <c r="H26" i="10"/>
  <c r="U26" i="10" s="1"/>
  <c r="N25" i="10"/>
  <c r="K25" i="10"/>
  <c r="V25" i="10" s="1"/>
  <c r="H25" i="10"/>
  <c r="U25" i="10" s="1"/>
  <c r="N24" i="10"/>
  <c r="K24" i="10"/>
  <c r="V24" i="10" s="1"/>
  <c r="H24" i="10"/>
  <c r="U24" i="10" s="1"/>
  <c r="N22" i="10"/>
  <c r="K22" i="10"/>
  <c r="V22" i="10" s="1"/>
  <c r="H22" i="10"/>
  <c r="N21" i="10"/>
  <c r="K21" i="10"/>
  <c r="V21" i="10" s="1"/>
  <c r="H21" i="10"/>
  <c r="N20" i="10"/>
  <c r="K20" i="10"/>
  <c r="V20" i="10" s="1"/>
  <c r="H20" i="10"/>
  <c r="U20" i="10" s="1"/>
  <c r="N19" i="10"/>
  <c r="K19" i="10"/>
  <c r="V19" i="10" s="1"/>
  <c r="H19" i="10"/>
  <c r="U19" i="10" s="1"/>
  <c r="N18" i="10"/>
  <c r="K18" i="10"/>
  <c r="V18" i="10" s="1"/>
  <c r="H18" i="10"/>
  <c r="U18" i="10" s="1"/>
  <c r="N16" i="10"/>
  <c r="K16" i="10"/>
  <c r="V16" i="10" s="1"/>
  <c r="H16" i="10"/>
  <c r="U16" i="10" s="1"/>
  <c r="N15" i="10"/>
  <c r="K15" i="10"/>
  <c r="V15" i="10" s="1"/>
  <c r="H15" i="10"/>
  <c r="N14" i="10"/>
  <c r="K14" i="10"/>
  <c r="V14" i="10" s="1"/>
  <c r="H14" i="10"/>
  <c r="U14" i="10" s="1"/>
  <c r="N13" i="10"/>
  <c r="K13" i="10"/>
  <c r="V13" i="10" s="1"/>
  <c r="H13" i="10"/>
  <c r="U13" i="10" s="1"/>
  <c r="N12" i="10"/>
  <c r="K12" i="10"/>
  <c r="V12" i="10" s="1"/>
  <c r="H12" i="10"/>
  <c r="U12" i="10" s="1"/>
  <c r="N10" i="10"/>
  <c r="K10" i="10"/>
  <c r="V10" i="10" s="1"/>
  <c r="H10" i="10"/>
  <c r="N9" i="10"/>
  <c r="K9" i="10"/>
  <c r="V9" i="10" s="1"/>
  <c r="H9" i="10"/>
  <c r="N8" i="10"/>
  <c r="K8" i="10"/>
  <c r="V8" i="10" s="1"/>
  <c r="H8" i="10"/>
  <c r="U8" i="10" s="1"/>
  <c r="N7" i="10"/>
  <c r="K7" i="10"/>
  <c r="V7" i="10" s="1"/>
  <c r="H7" i="10"/>
  <c r="U7" i="10" s="1"/>
  <c r="N6" i="10"/>
  <c r="K6" i="10"/>
  <c r="V6" i="10" s="1"/>
  <c r="H6" i="10"/>
  <c r="U6" i="10" s="1"/>
  <c r="E2" i="10"/>
  <c r="N28" i="9"/>
  <c r="K28" i="9"/>
  <c r="V28" i="9" s="1"/>
  <c r="H28" i="9"/>
  <c r="N27" i="9"/>
  <c r="K27" i="9"/>
  <c r="V27" i="9" s="1"/>
  <c r="H27" i="9"/>
  <c r="U27" i="9" s="1"/>
  <c r="N26" i="9"/>
  <c r="K26" i="9"/>
  <c r="V26" i="9" s="1"/>
  <c r="H26" i="9"/>
  <c r="N25" i="9"/>
  <c r="K25" i="9"/>
  <c r="V25" i="9" s="1"/>
  <c r="H25" i="9"/>
  <c r="N24" i="9"/>
  <c r="K24" i="9"/>
  <c r="V24" i="9" s="1"/>
  <c r="H24" i="9"/>
  <c r="N22" i="9"/>
  <c r="K22" i="9"/>
  <c r="V22" i="9" s="1"/>
  <c r="H22" i="9"/>
  <c r="U22" i="9" s="1"/>
  <c r="N21" i="9"/>
  <c r="K21" i="9"/>
  <c r="V21" i="9" s="1"/>
  <c r="H21" i="9"/>
  <c r="N20" i="9"/>
  <c r="K20" i="9"/>
  <c r="V20" i="9" s="1"/>
  <c r="H20" i="9"/>
  <c r="K19" i="9"/>
  <c r="V19" i="9" s="1"/>
  <c r="H19" i="9"/>
  <c r="U19" i="9" s="1"/>
  <c r="N18" i="9"/>
  <c r="K18" i="9"/>
  <c r="V18" i="9" s="1"/>
  <c r="H18" i="9"/>
  <c r="N16" i="9"/>
  <c r="K16" i="9"/>
  <c r="V16" i="9" s="1"/>
  <c r="H16" i="9"/>
  <c r="N15" i="9"/>
  <c r="K15" i="9"/>
  <c r="V15" i="9" s="1"/>
  <c r="H15" i="9"/>
  <c r="N14" i="9"/>
  <c r="K14" i="9"/>
  <c r="V14" i="9" s="1"/>
  <c r="H14" i="9"/>
  <c r="U14" i="9" s="1"/>
  <c r="N13" i="9"/>
  <c r="K13" i="9"/>
  <c r="V13" i="9" s="1"/>
  <c r="H13" i="9"/>
  <c r="N12" i="9"/>
  <c r="K12" i="9"/>
  <c r="V12" i="9" s="1"/>
  <c r="H12" i="9"/>
  <c r="N10" i="9"/>
  <c r="K10" i="9"/>
  <c r="V10" i="9" s="1"/>
  <c r="H10" i="9"/>
  <c r="U10" i="9" s="1"/>
  <c r="N9" i="9"/>
  <c r="K9" i="9"/>
  <c r="V9" i="9" s="1"/>
  <c r="H9" i="9"/>
  <c r="N8" i="9"/>
  <c r="K8" i="9"/>
  <c r="V8" i="9" s="1"/>
  <c r="H8" i="9"/>
  <c r="U8" i="9" s="1"/>
  <c r="N7" i="9"/>
  <c r="K7" i="9"/>
  <c r="V7" i="9" s="1"/>
  <c r="H7" i="9"/>
  <c r="U7" i="9" s="1"/>
  <c r="N6" i="9"/>
  <c r="K6" i="9"/>
  <c r="V6" i="9" s="1"/>
  <c r="H6" i="9"/>
  <c r="E2" i="9"/>
  <c r="N28" i="8"/>
  <c r="K28" i="8"/>
  <c r="V28" i="8" s="1"/>
  <c r="H28" i="8"/>
  <c r="N27" i="8"/>
  <c r="K27" i="8"/>
  <c r="V27" i="8" s="1"/>
  <c r="H27" i="8"/>
  <c r="N26" i="8"/>
  <c r="K26" i="8"/>
  <c r="V26" i="8" s="1"/>
  <c r="H26" i="8"/>
  <c r="U26" i="8" s="1"/>
  <c r="N25" i="8"/>
  <c r="K25" i="8"/>
  <c r="V25" i="8" s="1"/>
  <c r="H25" i="8"/>
  <c r="U25" i="8" s="1"/>
  <c r="N24" i="8"/>
  <c r="K24" i="8"/>
  <c r="V24" i="8" s="1"/>
  <c r="H24" i="8"/>
  <c r="U24" i="8" s="1"/>
  <c r="N22" i="8"/>
  <c r="K22" i="8"/>
  <c r="V22" i="8" s="1"/>
  <c r="H22" i="8"/>
  <c r="U22" i="8" s="1"/>
  <c r="N21" i="8"/>
  <c r="K21" i="8"/>
  <c r="V21" i="8" s="1"/>
  <c r="H21" i="8"/>
  <c r="N20" i="8"/>
  <c r="K20" i="8"/>
  <c r="V20" i="8" s="1"/>
  <c r="H20" i="8"/>
  <c r="U20" i="8" s="1"/>
  <c r="N19" i="8"/>
  <c r="K19" i="8"/>
  <c r="V19" i="8" s="1"/>
  <c r="H19" i="8"/>
  <c r="U19" i="8" s="1"/>
  <c r="N18" i="8"/>
  <c r="K18" i="8"/>
  <c r="V18" i="8" s="1"/>
  <c r="H18" i="8"/>
  <c r="U18" i="8" s="1"/>
  <c r="N16" i="8"/>
  <c r="K16" i="8"/>
  <c r="V16" i="8" s="1"/>
  <c r="H16" i="8"/>
  <c r="N15" i="8"/>
  <c r="K15" i="8"/>
  <c r="V15" i="8" s="1"/>
  <c r="H15" i="8"/>
  <c r="N14" i="8"/>
  <c r="K14" i="8"/>
  <c r="V14" i="8" s="1"/>
  <c r="H14" i="8"/>
  <c r="U14" i="8" s="1"/>
  <c r="N13" i="8"/>
  <c r="K13" i="8"/>
  <c r="V13" i="8" s="1"/>
  <c r="H13" i="8"/>
  <c r="U13" i="8" s="1"/>
  <c r="N12" i="8"/>
  <c r="K12" i="8"/>
  <c r="V12" i="8" s="1"/>
  <c r="H12" i="8"/>
  <c r="U12" i="8" s="1"/>
  <c r="N10" i="8"/>
  <c r="K10" i="8"/>
  <c r="V10" i="8" s="1"/>
  <c r="H10" i="8"/>
  <c r="U10" i="8" s="1"/>
  <c r="N9" i="8"/>
  <c r="K9" i="8"/>
  <c r="V9" i="8" s="1"/>
  <c r="H9" i="8"/>
  <c r="N8" i="8"/>
  <c r="K8" i="8"/>
  <c r="V8" i="8" s="1"/>
  <c r="H8" i="8"/>
  <c r="U8" i="8" s="1"/>
  <c r="N7" i="8"/>
  <c r="K7" i="8"/>
  <c r="V7" i="8" s="1"/>
  <c r="H7" i="8"/>
  <c r="U7" i="8" s="1"/>
  <c r="N6" i="8"/>
  <c r="K6" i="8"/>
  <c r="V6" i="8" s="1"/>
  <c r="H6" i="8"/>
  <c r="U6" i="8" s="1"/>
  <c r="E2" i="8"/>
  <c r="N28" i="7"/>
  <c r="K28" i="7"/>
  <c r="V28" i="7" s="1"/>
  <c r="H28" i="7"/>
  <c r="U28" i="7" s="1"/>
  <c r="N27" i="7"/>
  <c r="K27" i="7"/>
  <c r="V27" i="7" s="1"/>
  <c r="H27" i="7"/>
  <c r="U27" i="7" s="1"/>
  <c r="N26" i="7"/>
  <c r="K26" i="7"/>
  <c r="V26" i="7" s="1"/>
  <c r="H26" i="7"/>
  <c r="N25" i="7"/>
  <c r="K25" i="7"/>
  <c r="V25" i="7" s="1"/>
  <c r="H25" i="7"/>
  <c r="N24" i="7"/>
  <c r="K24" i="7"/>
  <c r="V24" i="7" s="1"/>
  <c r="H24" i="7"/>
  <c r="N22" i="7"/>
  <c r="K22" i="7"/>
  <c r="V22" i="7" s="1"/>
  <c r="H22" i="7"/>
  <c r="N21" i="7"/>
  <c r="K21" i="7"/>
  <c r="V21" i="7" s="1"/>
  <c r="H21" i="7"/>
  <c r="N20" i="7"/>
  <c r="K20" i="7"/>
  <c r="V20" i="7" s="1"/>
  <c r="H20" i="7"/>
  <c r="N19" i="7"/>
  <c r="K19" i="7"/>
  <c r="V19" i="7" s="1"/>
  <c r="H19" i="7"/>
  <c r="U19" i="7" s="1"/>
  <c r="N18" i="7"/>
  <c r="K18" i="7"/>
  <c r="V18" i="7" s="1"/>
  <c r="H18" i="7"/>
  <c r="N16" i="7"/>
  <c r="K16" i="7"/>
  <c r="V16" i="7" s="1"/>
  <c r="H16" i="7"/>
  <c r="U16" i="7" s="1"/>
  <c r="N15" i="7"/>
  <c r="K15" i="7"/>
  <c r="V15" i="7" s="1"/>
  <c r="H15" i="7"/>
  <c r="N14" i="7"/>
  <c r="K14" i="7"/>
  <c r="V14" i="7" s="1"/>
  <c r="H14" i="7"/>
  <c r="U14" i="7" s="1"/>
  <c r="N13" i="7"/>
  <c r="K13" i="7"/>
  <c r="V13" i="7" s="1"/>
  <c r="H13" i="7"/>
  <c r="N12" i="7"/>
  <c r="K12" i="7"/>
  <c r="V12" i="7" s="1"/>
  <c r="H12" i="7"/>
  <c r="N10" i="7"/>
  <c r="K10" i="7"/>
  <c r="V10" i="7" s="1"/>
  <c r="H10" i="7"/>
  <c r="N9" i="7"/>
  <c r="K9" i="7"/>
  <c r="V9" i="7" s="1"/>
  <c r="H9" i="7"/>
  <c r="N8" i="7"/>
  <c r="K8" i="7"/>
  <c r="V8" i="7" s="1"/>
  <c r="H8" i="7"/>
  <c r="U8" i="7" s="1"/>
  <c r="N7" i="7"/>
  <c r="K7" i="7"/>
  <c r="V7" i="7" s="1"/>
  <c r="H7" i="7"/>
  <c r="U7" i="7" s="1"/>
  <c r="N6" i="7"/>
  <c r="K6" i="7"/>
  <c r="V6" i="7" s="1"/>
  <c r="H6" i="7"/>
  <c r="E2" i="7"/>
  <c r="M27" i="16" l="1"/>
  <c r="M9" i="17"/>
  <c r="M16" i="17"/>
  <c r="M21" i="17"/>
  <c r="M28" i="8"/>
  <c r="M13" i="9"/>
  <c r="M15" i="9"/>
  <c r="M21" i="9"/>
  <c r="M25" i="9"/>
  <c r="M9" i="10"/>
  <c r="M13" i="11"/>
  <c r="M21" i="11"/>
  <c r="M27" i="12"/>
  <c r="M26" i="13"/>
  <c r="M28" i="13"/>
  <c r="M15" i="14"/>
  <c r="M22" i="14"/>
  <c r="M21" i="15"/>
  <c r="M26" i="15"/>
  <c r="M22" i="7"/>
  <c r="M25" i="7"/>
  <c r="M22" i="10"/>
  <c r="M20" i="13"/>
  <c r="M21" i="7"/>
  <c r="M26" i="7"/>
  <c r="M27" i="8"/>
  <c r="M9" i="9"/>
  <c r="M28" i="9"/>
  <c r="M15" i="10"/>
  <c r="M20" i="11"/>
  <c r="M22" i="11"/>
  <c r="M25" i="11"/>
  <c r="M28" i="12"/>
  <c r="M6" i="13"/>
  <c r="M9" i="13"/>
  <c r="M12" i="13"/>
  <c r="M15" i="13"/>
  <c r="M18" i="13"/>
  <c r="M21" i="13"/>
  <c r="M25" i="13"/>
  <c r="M9" i="14"/>
  <c r="M22" i="15"/>
  <c r="M25" i="15"/>
  <c r="M28" i="16"/>
  <c r="M13" i="17"/>
  <c r="M15" i="17"/>
  <c r="M24" i="17"/>
  <c r="M26" i="17"/>
  <c r="N26" i="17" s="1"/>
  <c r="M27" i="17"/>
  <c r="M6" i="7"/>
  <c r="M12" i="7"/>
  <c r="M24" i="7"/>
  <c r="M6" i="15"/>
  <c r="M12" i="15"/>
  <c r="M24" i="15"/>
  <c r="M12" i="9"/>
  <c r="M24" i="9"/>
  <c r="M12" i="11"/>
  <c r="M18" i="11"/>
  <c r="M12" i="17"/>
  <c r="M18" i="7"/>
  <c r="M6" i="9"/>
  <c r="M18" i="9"/>
  <c r="M6" i="11"/>
  <c r="M24" i="11"/>
  <c r="M24" i="13"/>
  <c r="M18" i="15"/>
  <c r="M6" i="17"/>
  <c r="M18" i="17"/>
  <c r="M13" i="7"/>
  <c r="M13" i="13"/>
  <c r="M13" i="15"/>
  <c r="M25" i="17"/>
  <c r="M20" i="7"/>
  <c r="M20" i="9"/>
  <c r="M26" i="9"/>
  <c r="M26" i="11"/>
  <c r="M20" i="15"/>
  <c r="M20" i="17"/>
  <c r="M9" i="7"/>
  <c r="M15" i="7"/>
  <c r="M9" i="8"/>
  <c r="M15" i="8"/>
  <c r="M21" i="8"/>
  <c r="M21" i="10"/>
  <c r="M27" i="10"/>
  <c r="M9" i="11"/>
  <c r="M15" i="11"/>
  <c r="M9" i="12"/>
  <c r="M15" i="12"/>
  <c r="M21" i="12"/>
  <c r="M21" i="14"/>
  <c r="M27" i="14"/>
  <c r="M9" i="15"/>
  <c r="M15" i="15"/>
  <c r="M9" i="16"/>
  <c r="M15" i="16"/>
  <c r="M21" i="16"/>
  <c r="M10" i="7"/>
  <c r="M16" i="8"/>
  <c r="M16" i="9"/>
  <c r="M10" i="10"/>
  <c r="M10" i="11"/>
  <c r="M16" i="12"/>
  <c r="M16" i="13"/>
  <c r="M10" i="14"/>
  <c r="M10" i="15"/>
  <c r="M16" i="16"/>
  <c r="U10" i="7"/>
  <c r="M16" i="7"/>
  <c r="U22" i="7"/>
  <c r="M28" i="7"/>
  <c r="M10" i="8"/>
  <c r="U16" i="8"/>
  <c r="M22" i="8"/>
  <c r="U28" i="8"/>
  <c r="M10" i="9"/>
  <c r="U16" i="9"/>
  <c r="M22" i="9"/>
  <c r="U28" i="9"/>
  <c r="U10" i="10"/>
  <c r="M16" i="10"/>
  <c r="U22" i="10"/>
  <c r="M28" i="10"/>
  <c r="U10" i="11"/>
  <c r="M16" i="11"/>
  <c r="U22" i="11"/>
  <c r="M28" i="11"/>
  <c r="M10" i="12"/>
  <c r="U16" i="12"/>
  <c r="M22" i="12"/>
  <c r="U28" i="12"/>
  <c r="M10" i="13"/>
  <c r="U16" i="13"/>
  <c r="M22" i="13"/>
  <c r="U28" i="13"/>
  <c r="U10" i="14"/>
  <c r="M16" i="14"/>
  <c r="U22" i="14"/>
  <c r="M28" i="14"/>
  <c r="U10" i="15"/>
  <c r="M16" i="15"/>
  <c r="U22" i="15"/>
  <c r="M28" i="15"/>
  <c r="M10" i="16"/>
  <c r="U16" i="16"/>
  <c r="M22" i="16"/>
  <c r="U28" i="16"/>
  <c r="M10" i="17"/>
  <c r="U16" i="17"/>
  <c r="M22" i="17"/>
  <c r="U28" i="17"/>
  <c r="U22" i="17"/>
  <c r="U9" i="7"/>
  <c r="U15" i="7"/>
  <c r="U21" i="7"/>
  <c r="M27" i="7"/>
  <c r="U9" i="8"/>
  <c r="U15" i="8"/>
  <c r="U21" i="8"/>
  <c r="U27" i="8"/>
  <c r="U9" i="9"/>
  <c r="U15" i="9"/>
  <c r="U21" i="9"/>
  <c r="M27" i="9"/>
  <c r="U9" i="10"/>
  <c r="U15" i="10"/>
  <c r="U21" i="10"/>
  <c r="U27" i="10"/>
  <c r="U9" i="11"/>
  <c r="U15" i="11"/>
  <c r="U21" i="11"/>
  <c r="M27" i="11"/>
  <c r="U9" i="12"/>
  <c r="U15" i="12"/>
  <c r="U21" i="12"/>
  <c r="U27" i="12"/>
  <c r="U9" i="13"/>
  <c r="U15" i="13"/>
  <c r="U21" i="13"/>
  <c r="M27" i="13"/>
  <c r="U9" i="14"/>
  <c r="U15" i="14"/>
  <c r="U21" i="14"/>
  <c r="U27" i="14"/>
  <c r="U9" i="15"/>
  <c r="U15" i="15"/>
  <c r="U21" i="15"/>
  <c r="M27" i="15"/>
  <c r="U9" i="16"/>
  <c r="U15" i="16"/>
  <c r="U21" i="16"/>
  <c r="U27" i="16"/>
  <c r="U9" i="17"/>
  <c r="U15" i="17"/>
  <c r="U21" i="17"/>
  <c r="U27" i="17"/>
  <c r="M8" i="7"/>
  <c r="M14" i="7"/>
  <c r="U20" i="7"/>
  <c r="U26" i="7"/>
  <c r="M8" i="8"/>
  <c r="M14" i="8"/>
  <c r="M20" i="8"/>
  <c r="M26" i="8"/>
  <c r="M8" i="9"/>
  <c r="M14" i="9"/>
  <c r="U20" i="9"/>
  <c r="U26" i="9"/>
  <c r="M8" i="10"/>
  <c r="M14" i="10"/>
  <c r="M20" i="10"/>
  <c r="M26" i="10"/>
  <c r="M8" i="11"/>
  <c r="M14" i="11"/>
  <c r="U20" i="11"/>
  <c r="U26" i="11"/>
  <c r="M8" i="12"/>
  <c r="M14" i="12"/>
  <c r="M20" i="12"/>
  <c r="M26" i="12"/>
  <c r="M8" i="13"/>
  <c r="M14" i="13"/>
  <c r="U20" i="13"/>
  <c r="U26" i="13"/>
  <c r="M8" i="14"/>
  <c r="M14" i="14"/>
  <c r="M20" i="14"/>
  <c r="M26" i="14"/>
  <c r="M8" i="15"/>
  <c r="M14" i="15"/>
  <c r="U20" i="15"/>
  <c r="U26" i="15"/>
  <c r="M8" i="16"/>
  <c r="M14" i="16"/>
  <c r="M20" i="16"/>
  <c r="M26" i="16"/>
  <c r="M8" i="17"/>
  <c r="M14" i="17"/>
  <c r="U20" i="17"/>
  <c r="M7" i="7"/>
  <c r="U13" i="7"/>
  <c r="M19" i="7"/>
  <c r="U25" i="7"/>
  <c r="M7" i="8"/>
  <c r="M13" i="8"/>
  <c r="M19" i="8"/>
  <c r="M25" i="8"/>
  <c r="M7" i="9"/>
  <c r="U13" i="9"/>
  <c r="M19" i="9"/>
  <c r="N19" i="9" s="1"/>
  <c r="U25" i="9"/>
  <c r="M7" i="10"/>
  <c r="M13" i="10"/>
  <c r="M19" i="10"/>
  <c r="M25" i="10"/>
  <c r="M7" i="11"/>
  <c r="U13" i="11"/>
  <c r="M19" i="11"/>
  <c r="U25" i="11"/>
  <c r="M7" i="12"/>
  <c r="M13" i="12"/>
  <c r="M19" i="12"/>
  <c r="M25" i="12"/>
  <c r="M7" i="13"/>
  <c r="U13" i="13"/>
  <c r="M19" i="13"/>
  <c r="U25" i="13"/>
  <c r="M7" i="14"/>
  <c r="M13" i="14"/>
  <c r="M19" i="14"/>
  <c r="M25" i="14"/>
  <c r="M7" i="15"/>
  <c r="U13" i="15"/>
  <c r="M19" i="15"/>
  <c r="U25" i="15"/>
  <c r="M7" i="16"/>
  <c r="M13" i="16"/>
  <c r="M19" i="16"/>
  <c r="M25" i="16"/>
  <c r="M7" i="17"/>
  <c r="U13" i="17"/>
  <c r="M19" i="17"/>
  <c r="U25" i="17"/>
  <c r="U29" i="8"/>
  <c r="Q31" i="8" s="1"/>
  <c r="U6" i="7"/>
  <c r="U12" i="7"/>
  <c r="U18" i="7"/>
  <c r="U24" i="7"/>
  <c r="M6" i="8"/>
  <c r="M12" i="8"/>
  <c r="M18" i="8"/>
  <c r="M24" i="8"/>
  <c r="U6" i="9"/>
  <c r="U12" i="9"/>
  <c r="U18" i="9"/>
  <c r="U24" i="9"/>
  <c r="M6" i="10"/>
  <c r="M12" i="10"/>
  <c r="M18" i="10"/>
  <c r="M24" i="10"/>
  <c r="U6" i="11"/>
  <c r="U12" i="11"/>
  <c r="U18" i="11"/>
  <c r="U24" i="11"/>
  <c r="M6" i="12"/>
  <c r="M12" i="12"/>
  <c r="M18" i="12"/>
  <c r="M24" i="12"/>
  <c r="U6" i="13"/>
  <c r="U12" i="13"/>
  <c r="U18" i="13"/>
  <c r="U24" i="13"/>
  <c r="M6" i="14"/>
  <c r="M12" i="14"/>
  <c r="M18" i="14"/>
  <c r="M24" i="14"/>
  <c r="U6" i="15"/>
  <c r="U12" i="15"/>
  <c r="U18" i="15"/>
  <c r="U24" i="15"/>
  <c r="M6" i="16"/>
  <c r="M12" i="16"/>
  <c r="M18" i="16"/>
  <c r="M24" i="16"/>
  <c r="U6" i="17"/>
  <c r="U12" i="17"/>
  <c r="U18" i="17"/>
  <c r="U24" i="17"/>
  <c r="U29" i="10"/>
  <c r="Q31" i="10" s="1"/>
  <c r="U26" i="17"/>
  <c r="U29" i="16"/>
  <c r="Q31" i="16" s="1"/>
  <c r="U29" i="14"/>
  <c r="Q31" i="14" s="1"/>
  <c r="U29" i="13"/>
  <c r="Q31" i="13" s="1"/>
  <c r="U29" i="12"/>
  <c r="Q31" i="12" s="1"/>
  <c r="U29" i="11"/>
  <c r="Q31" i="11" s="1"/>
  <c r="B28" i="17"/>
  <c r="B27" i="17"/>
  <c r="B26" i="17"/>
  <c r="B25" i="17"/>
  <c r="B24" i="17"/>
  <c r="B22" i="17"/>
  <c r="B21" i="17"/>
  <c r="B20" i="17"/>
  <c r="B19" i="17"/>
  <c r="B18" i="17"/>
  <c r="B16" i="17"/>
  <c r="B15" i="17"/>
  <c r="B14" i="17"/>
  <c r="B13" i="17"/>
  <c r="B12" i="17"/>
  <c r="B10" i="17"/>
  <c r="B9" i="17"/>
  <c r="B8" i="17"/>
  <c r="B7" i="17"/>
  <c r="B6" i="17"/>
  <c r="B28" i="16"/>
  <c r="B27" i="16"/>
  <c r="B26" i="16"/>
  <c r="B25" i="16"/>
  <c r="B24" i="16"/>
  <c r="B22" i="16"/>
  <c r="B21" i="16"/>
  <c r="B20" i="16"/>
  <c r="B19" i="16"/>
  <c r="B18" i="16"/>
  <c r="B16" i="16"/>
  <c r="B15" i="16"/>
  <c r="B14" i="16"/>
  <c r="B13" i="16"/>
  <c r="B12" i="16"/>
  <c r="B10" i="16"/>
  <c r="B9" i="16"/>
  <c r="B8" i="16"/>
  <c r="B7" i="16"/>
  <c r="B6" i="16"/>
  <c r="B28" i="15"/>
  <c r="B27" i="15"/>
  <c r="B26" i="15"/>
  <c r="B25" i="15"/>
  <c r="B24" i="15"/>
  <c r="B22" i="15"/>
  <c r="B21" i="15"/>
  <c r="B20" i="15"/>
  <c r="B19" i="15"/>
  <c r="B18" i="15"/>
  <c r="B16" i="15"/>
  <c r="B15" i="15"/>
  <c r="B14" i="15"/>
  <c r="B13" i="15"/>
  <c r="B12" i="15"/>
  <c r="B10" i="15"/>
  <c r="B9" i="15"/>
  <c r="B8" i="15"/>
  <c r="B7" i="15"/>
  <c r="B6" i="15"/>
  <c r="B28" i="14"/>
  <c r="B27" i="14"/>
  <c r="B26" i="14"/>
  <c r="B25" i="14"/>
  <c r="B24" i="14"/>
  <c r="B22" i="14"/>
  <c r="B21" i="14"/>
  <c r="B20" i="14"/>
  <c r="B19" i="14"/>
  <c r="B18" i="14"/>
  <c r="B16" i="14"/>
  <c r="B15" i="14"/>
  <c r="B14" i="14"/>
  <c r="B13" i="14"/>
  <c r="B12" i="14"/>
  <c r="B10" i="14"/>
  <c r="B9" i="14"/>
  <c r="B8" i="14"/>
  <c r="B7" i="14"/>
  <c r="B6" i="14"/>
  <c r="B28" i="13"/>
  <c r="B27" i="13"/>
  <c r="B26" i="13"/>
  <c r="B25" i="13"/>
  <c r="B24" i="13"/>
  <c r="B22" i="13"/>
  <c r="B21" i="13"/>
  <c r="B20" i="13"/>
  <c r="B19" i="13"/>
  <c r="B18" i="13"/>
  <c r="B16" i="13"/>
  <c r="B15" i="13"/>
  <c r="B14" i="13"/>
  <c r="B13" i="13"/>
  <c r="B12" i="13"/>
  <c r="B10" i="13"/>
  <c r="B9" i="13"/>
  <c r="B8" i="13"/>
  <c r="B7" i="13"/>
  <c r="B6" i="13"/>
  <c r="B28" i="12"/>
  <c r="B27" i="12"/>
  <c r="B26" i="12"/>
  <c r="B25" i="12"/>
  <c r="B24" i="12"/>
  <c r="B22" i="12"/>
  <c r="B21" i="12"/>
  <c r="B20" i="12"/>
  <c r="B19" i="12"/>
  <c r="B18" i="12"/>
  <c r="B16" i="12"/>
  <c r="B15" i="12"/>
  <c r="B14" i="12"/>
  <c r="B13" i="12"/>
  <c r="B12" i="12"/>
  <c r="B10" i="12"/>
  <c r="B9" i="12"/>
  <c r="B8" i="12"/>
  <c r="B7" i="12"/>
  <c r="B6" i="12"/>
  <c r="B28" i="11"/>
  <c r="B27" i="11"/>
  <c r="B26" i="11"/>
  <c r="B25" i="11"/>
  <c r="B24" i="11"/>
  <c r="B22" i="11"/>
  <c r="B21" i="11"/>
  <c r="B20" i="11"/>
  <c r="B19" i="11"/>
  <c r="B18" i="11"/>
  <c r="B16" i="11"/>
  <c r="B15" i="11"/>
  <c r="B14" i="11"/>
  <c r="B13" i="11"/>
  <c r="B12" i="11"/>
  <c r="B10" i="11"/>
  <c r="B9" i="11"/>
  <c r="B8" i="11"/>
  <c r="B7" i="11"/>
  <c r="B6" i="11"/>
  <c r="B28" i="10"/>
  <c r="B27" i="10"/>
  <c r="B26" i="10"/>
  <c r="B25" i="10"/>
  <c r="B24" i="10"/>
  <c r="B22" i="10"/>
  <c r="B21" i="10"/>
  <c r="B20" i="10"/>
  <c r="B19" i="10"/>
  <c r="B18" i="10"/>
  <c r="B16" i="10"/>
  <c r="B15" i="10"/>
  <c r="B14" i="10"/>
  <c r="B13" i="10"/>
  <c r="B12" i="10"/>
  <c r="B10" i="10"/>
  <c r="B9" i="10"/>
  <c r="B8" i="10"/>
  <c r="B7" i="10"/>
  <c r="B6" i="10"/>
  <c r="B28" i="9"/>
  <c r="B27" i="9"/>
  <c r="B26" i="9"/>
  <c r="B25" i="9"/>
  <c r="B24" i="9"/>
  <c r="B22" i="9"/>
  <c r="B21" i="9"/>
  <c r="B20" i="9"/>
  <c r="B19" i="9"/>
  <c r="B18" i="9"/>
  <c r="B16" i="9"/>
  <c r="B15" i="9"/>
  <c r="B14" i="9"/>
  <c r="B13" i="9"/>
  <c r="B12" i="9"/>
  <c r="B10" i="9"/>
  <c r="B9" i="9"/>
  <c r="B8" i="9"/>
  <c r="B7" i="9"/>
  <c r="B6" i="9"/>
  <c r="B28" i="8"/>
  <c r="B27" i="8"/>
  <c r="B26" i="8"/>
  <c r="B25" i="8"/>
  <c r="B24" i="8"/>
  <c r="B22" i="8"/>
  <c r="B21" i="8"/>
  <c r="B20" i="8"/>
  <c r="B19" i="8"/>
  <c r="B18" i="8"/>
  <c r="B16" i="8"/>
  <c r="B15" i="8"/>
  <c r="B14" i="8"/>
  <c r="B13" i="8"/>
  <c r="B12" i="8"/>
  <c r="B10" i="8"/>
  <c r="B9" i="8"/>
  <c r="B8" i="8"/>
  <c r="B7" i="8"/>
  <c r="B6" i="8"/>
  <c r="B28" i="7"/>
  <c r="B27" i="7"/>
  <c r="B26" i="7"/>
  <c r="B25" i="7"/>
  <c r="B24" i="7"/>
  <c r="B22" i="7"/>
  <c r="B21" i="7"/>
  <c r="B20" i="7"/>
  <c r="B19" i="7"/>
  <c r="B18" i="7"/>
  <c r="B16" i="7"/>
  <c r="B15" i="7"/>
  <c r="B14" i="7"/>
  <c r="B13" i="7"/>
  <c r="B12" i="7"/>
  <c r="B10" i="7"/>
  <c r="B9" i="7"/>
  <c r="B8" i="7"/>
  <c r="B7" i="7"/>
  <c r="B6" i="7"/>
  <c r="B28" i="6"/>
  <c r="B27" i="6"/>
  <c r="B26" i="6"/>
  <c r="B25" i="6"/>
  <c r="B24" i="6"/>
  <c r="B22" i="6"/>
  <c r="B21" i="6"/>
  <c r="B20" i="6"/>
  <c r="B19" i="6"/>
  <c r="B18" i="6"/>
  <c r="B16" i="6"/>
  <c r="B15" i="6"/>
  <c r="B14" i="6"/>
  <c r="B13" i="6"/>
  <c r="B12" i="6"/>
  <c r="B10" i="6"/>
  <c r="B9" i="6"/>
  <c r="B8" i="6"/>
  <c r="B7" i="6"/>
  <c r="B6" i="6"/>
  <c r="B22" i="1"/>
  <c r="B21" i="1"/>
  <c r="B20" i="1"/>
  <c r="B19" i="1"/>
  <c r="B18" i="1"/>
  <c r="U29" i="15" l="1"/>
  <c r="Q31" i="15" s="1"/>
  <c r="U29" i="17"/>
  <c r="Q31" i="17" s="1"/>
  <c r="U29" i="9"/>
  <c r="Q31" i="9" s="1"/>
  <c r="U29" i="7"/>
  <c r="Q31" i="7" s="1"/>
  <c r="F7" i="2"/>
  <c r="C4" i="2"/>
  <c r="K28" i="6" l="1"/>
  <c r="V28" i="6" s="1"/>
  <c r="H28" i="6"/>
  <c r="U28" i="6" s="1"/>
  <c r="K27" i="6"/>
  <c r="V27" i="6" s="1"/>
  <c r="H27" i="6"/>
  <c r="U27" i="6" s="1"/>
  <c r="K26" i="6"/>
  <c r="V26" i="6" s="1"/>
  <c r="H26" i="6"/>
  <c r="U26" i="6" s="1"/>
  <c r="N25" i="6"/>
  <c r="K25" i="6"/>
  <c r="V25" i="6" s="1"/>
  <c r="H25" i="6"/>
  <c r="U25" i="6" s="1"/>
  <c r="N24" i="6"/>
  <c r="K24" i="6"/>
  <c r="V24" i="6" s="1"/>
  <c r="H24" i="6"/>
  <c r="U24" i="6" s="1"/>
  <c r="N22" i="6"/>
  <c r="K22" i="6"/>
  <c r="V22" i="6" s="1"/>
  <c r="H22" i="6"/>
  <c r="U22" i="6" s="1"/>
  <c r="N21" i="6"/>
  <c r="K21" i="6"/>
  <c r="V21" i="6" s="1"/>
  <c r="H21" i="6"/>
  <c r="U21" i="6" s="1"/>
  <c r="K20" i="6"/>
  <c r="V20" i="6" s="1"/>
  <c r="H20" i="6"/>
  <c r="U20" i="6" s="1"/>
  <c r="K19" i="6"/>
  <c r="V19" i="6" s="1"/>
  <c r="H19" i="6"/>
  <c r="U19" i="6" s="1"/>
  <c r="K18" i="6"/>
  <c r="V18" i="6" s="1"/>
  <c r="H18" i="6"/>
  <c r="U18" i="6" s="1"/>
  <c r="N16" i="6"/>
  <c r="K16" i="6"/>
  <c r="V16" i="6" s="1"/>
  <c r="H16" i="6"/>
  <c r="U16" i="6" s="1"/>
  <c r="K15" i="6"/>
  <c r="V15" i="6" s="1"/>
  <c r="H15" i="6"/>
  <c r="U15" i="6" s="1"/>
  <c r="K14" i="6"/>
  <c r="V14" i="6" s="1"/>
  <c r="H14" i="6"/>
  <c r="U14" i="6" s="1"/>
  <c r="K13" i="6"/>
  <c r="V13" i="6" s="1"/>
  <c r="H13" i="6"/>
  <c r="U13" i="6" s="1"/>
  <c r="N12" i="6"/>
  <c r="K12" i="6"/>
  <c r="V12" i="6" s="1"/>
  <c r="H12" i="6"/>
  <c r="U12" i="6" s="1"/>
  <c r="N10" i="6"/>
  <c r="K10" i="6"/>
  <c r="V10" i="6" s="1"/>
  <c r="H10" i="6"/>
  <c r="U10" i="6" s="1"/>
  <c r="N9" i="6"/>
  <c r="K9" i="6"/>
  <c r="V9" i="6" s="1"/>
  <c r="H9" i="6"/>
  <c r="U9" i="6" s="1"/>
  <c r="N8" i="6"/>
  <c r="K8" i="6"/>
  <c r="V8" i="6" s="1"/>
  <c r="H8" i="6"/>
  <c r="U8" i="6" s="1"/>
  <c r="K7" i="6"/>
  <c r="V7" i="6" s="1"/>
  <c r="H7" i="6"/>
  <c r="U7" i="6" s="1"/>
  <c r="K6" i="6"/>
  <c r="V6" i="6" s="1"/>
  <c r="H6" i="6"/>
  <c r="U6" i="6" s="1"/>
  <c r="E2" i="6"/>
  <c r="U29" i="6" l="1"/>
  <c r="Q31" i="6" s="1"/>
  <c r="M9" i="6"/>
  <c r="M15" i="6"/>
  <c r="N15" i="6" s="1"/>
  <c r="M8" i="6"/>
  <c r="M14" i="6"/>
  <c r="N14" i="6" s="1"/>
  <c r="M10" i="6"/>
  <c r="M16" i="6"/>
  <c r="M6" i="6"/>
  <c r="N6" i="6" s="1"/>
  <c r="M12" i="6"/>
  <c r="M7" i="6"/>
  <c r="N7" i="6" s="1"/>
  <c r="M13" i="6"/>
  <c r="N13" i="6" s="1"/>
  <c r="M18" i="6"/>
  <c r="N18" i="6" s="1"/>
  <c r="M19" i="6"/>
  <c r="N19" i="6" s="1"/>
  <c r="M20" i="6"/>
  <c r="N20" i="6" s="1"/>
  <c r="M21" i="6"/>
  <c r="M22" i="6"/>
  <c r="M24" i="6"/>
  <c r="M25" i="6"/>
  <c r="M26" i="6"/>
  <c r="N26" i="6" s="1"/>
  <c r="M27" i="6"/>
  <c r="N27" i="6" s="1"/>
  <c r="M28" i="6"/>
  <c r="N28" i="6" s="1"/>
  <c r="N16" i="1"/>
  <c r="N15" i="1"/>
  <c r="N14" i="1"/>
  <c r="N13" i="1"/>
  <c r="B28" i="1"/>
  <c r="B27" i="1"/>
  <c r="B26" i="1"/>
  <c r="B25" i="1"/>
  <c r="B24" i="1"/>
  <c r="B16" i="1"/>
  <c r="B15" i="1"/>
  <c r="B14" i="1"/>
  <c r="B13" i="1"/>
  <c r="B12" i="1"/>
  <c r="B8" i="1"/>
  <c r="B10" i="1"/>
  <c r="B9" i="1"/>
  <c r="K9" i="1" s="1"/>
  <c r="V9" i="1" s="1"/>
  <c r="B7" i="1"/>
  <c r="K7" i="1" s="1"/>
  <c r="V7" i="1" s="1"/>
  <c r="B6" i="1"/>
  <c r="K28" i="1"/>
  <c r="V28" i="1" s="1"/>
  <c r="H28" i="1"/>
  <c r="U28" i="1" s="1"/>
  <c r="K27" i="1"/>
  <c r="V27" i="1" s="1"/>
  <c r="H27" i="1"/>
  <c r="U27" i="1" s="1"/>
  <c r="K26" i="1"/>
  <c r="V26" i="1" s="1"/>
  <c r="H26" i="1"/>
  <c r="U26" i="1" s="1"/>
  <c r="K25" i="1"/>
  <c r="V25" i="1" s="1"/>
  <c r="H25" i="1"/>
  <c r="U25" i="1" s="1"/>
  <c r="K24" i="1"/>
  <c r="V24" i="1" s="1"/>
  <c r="H24" i="1"/>
  <c r="U24" i="1" s="1"/>
  <c r="K22" i="1"/>
  <c r="V22" i="1" s="1"/>
  <c r="H22" i="1"/>
  <c r="U22" i="1" s="1"/>
  <c r="K21" i="1"/>
  <c r="V21" i="1" s="1"/>
  <c r="H21" i="1"/>
  <c r="U21" i="1" s="1"/>
  <c r="K20" i="1"/>
  <c r="V20" i="1" s="1"/>
  <c r="H20" i="1"/>
  <c r="U20" i="1" s="1"/>
  <c r="K19" i="1"/>
  <c r="V19" i="1" s="1"/>
  <c r="H19" i="1"/>
  <c r="U19" i="1" s="1"/>
  <c r="K18" i="1"/>
  <c r="V18" i="1" s="1"/>
  <c r="H18" i="1"/>
  <c r="U18" i="1" s="1"/>
  <c r="K16" i="1"/>
  <c r="V16" i="1" s="1"/>
  <c r="H16" i="1"/>
  <c r="U16" i="1" s="1"/>
  <c r="K15" i="1"/>
  <c r="V15" i="1" s="1"/>
  <c r="H15" i="1"/>
  <c r="U15" i="1" s="1"/>
  <c r="K14" i="1"/>
  <c r="V14" i="1" s="1"/>
  <c r="H14" i="1"/>
  <c r="U14" i="1" s="1"/>
  <c r="K13" i="1"/>
  <c r="V13" i="1" s="1"/>
  <c r="H13" i="1"/>
  <c r="U13" i="1" s="1"/>
  <c r="K12" i="1"/>
  <c r="V12" i="1" s="1"/>
  <c r="H12" i="1"/>
  <c r="U12" i="1" s="1"/>
  <c r="K10" i="1"/>
  <c r="V10" i="1" s="1"/>
  <c r="H10" i="1"/>
  <c r="U10" i="1" s="1"/>
  <c r="H9" i="1"/>
  <c r="U9" i="1" s="1"/>
  <c r="K8" i="1"/>
  <c r="V8" i="1" s="1"/>
  <c r="H7" i="1"/>
  <c r="U7" i="1" s="1"/>
  <c r="K6" i="1"/>
  <c r="V6" i="1" s="1"/>
  <c r="H6" i="1"/>
  <c r="U6" i="1" s="1"/>
  <c r="D12" i="1"/>
  <c r="D18" i="1" s="1"/>
  <c r="D24" i="1" s="1"/>
  <c r="E2" i="1"/>
  <c r="H8" i="1"/>
  <c r="U8" i="1" s="1"/>
  <c r="C22" i="2"/>
  <c r="C23" i="2" s="1"/>
  <c r="U29" i="1" l="1"/>
  <c r="Q31" i="1" s="1"/>
  <c r="C12" i="2"/>
  <c r="C21" i="2"/>
  <c r="O5" i="1" s="1"/>
  <c r="D7" i="1"/>
  <c r="D13" i="1" s="1"/>
  <c r="D19" i="1" s="1"/>
  <c r="D25" i="1" s="1"/>
  <c r="D8" i="1" l="1"/>
  <c r="D9" i="1" s="1"/>
  <c r="D10" i="1" s="1"/>
  <c r="D16" i="1" s="1"/>
  <c r="D22" i="1" s="1"/>
  <c r="D28" i="1" s="1"/>
  <c r="K3" i="1" l="1"/>
  <c r="D6" i="6"/>
  <c r="D14" i="1"/>
  <c r="D20" i="1" s="1"/>
  <c r="D26" i="1" s="1"/>
  <c r="D15" i="1"/>
  <c r="D21" i="1" s="1"/>
  <c r="D27" i="1" s="1"/>
  <c r="D12" i="6" l="1"/>
  <c r="D18" i="6" s="1"/>
  <c r="D24" i="6" s="1"/>
  <c r="K2" i="6"/>
  <c r="D7" i="6"/>
  <c r="M25" i="1"/>
  <c r="N25" i="1" s="1"/>
  <c r="M26" i="1"/>
  <c r="N26" i="1" s="1"/>
  <c r="M28" i="1"/>
  <c r="M27" i="1"/>
  <c r="N27" i="1" s="1"/>
  <c r="M24" i="1"/>
  <c r="N24" i="1" s="1"/>
  <c r="M18" i="1"/>
  <c r="N18" i="1" s="1"/>
  <c r="M19" i="1"/>
  <c r="N19" i="1" s="1"/>
  <c r="M20" i="1"/>
  <c r="N20" i="1" s="1"/>
  <c r="M21" i="1"/>
  <c r="N21" i="1" s="1"/>
  <c r="M22" i="1"/>
  <c r="N22" i="1" s="1"/>
  <c r="M12" i="1"/>
  <c r="N12" i="1" s="1"/>
  <c r="M13" i="1"/>
  <c r="M14" i="1"/>
  <c r="M15" i="1"/>
  <c r="M16" i="1"/>
  <c r="N28" i="1" l="1"/>
  <c r="D13" i="6"/>
  <c r="D19" i="6" s="1"/>
  <c r="D25" i="6" s="1"/>
  <c r="D8" i="6"/>
  <c r="M6" i="1"/>
  <c r="N6" i="1" s="1"/>
  <c r="M10" i="1"/>
  <c r="N10" i="1" s="1"/>
  <c r="D14" i="6" l="1"/>
  <c r="D20" i="6" s="1"/>
  <c r="D26" i="6" s="1"/>
  <c r="D9" i="6"/>
  <c r="M8" i="1"/>
  <c r="N8" i="1" s="1"/>
  <c r="M7" i="1"/>
  <c r="N7" i="1" s="1"/>
  <c r="M9" i="1"/>
  <c r="N9" i="1" s="1"/>
  <c r="D15" i="6" l="1"/>
  <c r="D21" i="6" s="1"/>
  <c r="D27" i="6" s="1"/>
  <c r="D10" i="6"/>
  <c r="D16" i="6" s="1"/>
  <c r="D22" i="6" s="1"/>
  <c r="D28" i="6" s="1"/>
  <c r="D6" i="7" s="1"/>
  <c r="D7" i="7" l="1"/>
  <c r="D12" i="7"/>
  <c r="D18" i="7" s="1"/>
  <c r="D24" i="7" s="1"/>
  <c r="K2" i="7"/>
  <c r="K3" i="6"/>
  <c r="D8" i="7" l="1"/>
  <c r="D13" i="7"/>
  <c r="D19" i="7" s="1"/>
  <c r="D25" i="7" s="1"/>
  <c r="O6" i="1"/>
  <c r="D14" i="7" l="1"/>
  <c r="D20" i="7" s="1"/>
  <c r="D26" i="7" s="1"/>
  <c r="D9" i="7"/>
  <c r="O7" i="1"/>
  <c r="O8" i="1" s="1"/>
  <c r="O9" i="1" s="1"/>
  <c r="O10" i="1" s="1"/>
  <c r="O12" i="1" s="1"/>
  <c r="O13" i="1" s="1"/>
  <c r="O14" i="1" s="1"/>
  <c r="O15" i="1" s="1"/>
  <c r="O16" i="1" s="1"/>
  <c r="O18" i="1" s="1"/>
  <c r="O19" i="1" s="1"/>
  <c r="O20" i="1" s="1"/>
  <c r="O21" i="1" s="1"/>
  <c r="O22" i="1" s="1"/>
  <c r="O24" i="1" s="1"/>
  <c r="O25" i="1" s="1"/>
  <c r="O26" i="1" s="1"/>
  <c r="O27" i="1" s="1"/>
  <c r="O28" i="1" s="1"/>
  <c r="O31" i="1" s="1"/>
  <c r="D15" i="7" l="1"/>
  <c r="D21" i="7" s="1"/>
  <c r="D27" i="7" s="1"/>
  <c r="D10" i="7"/>
  <c r="D16" i="7" s="1"/>
  <c r="D22" i="7" s="1"/>
  <c r="D28" i="7" s="1"/>
  <c r="Q34" i="1"/>
  <c r="Q30" i="1" s="1"/>
  <c r="P32" i="1"/>
  <c r="O32" i="1" s="1"/>
  <c r="D6" i="8" l="1"/>
  <c r="K3" i="7"/>
  <c r="O5" i="6"/>
  <c r="O6" i="6" s="1"/>
  <c r="O7" i="6" s="1"/>
  <c r="O8" i="6" s="1"/>
  <c r="O9" i="6" s="1"/>
  <c r="O10" i="6" s="1"/>
  <c r="O12" i="6" s="1"/>
  <c r="O13" i="6" s="1"/>
  <c r="O14" i="6" s="1"/>
  <c r="O15" i="6" s="1"/>
  <c r="O16" i="6" s="1"/>
  <c r="O18" i="6" s="1"/>
  <c r="O19" i="6" s="1"/>
  <c r="O20" i="6" s="1"/>
  <c r="O21" i="6" s="1"/>
  <c r="O22" i="6" s="1"/>
  <c r="O24" i="6" s="1"/>
  <c r="O25" i="6" s="1"/>
  <c r="O26" i="6" s="1"/>
  <c r="O27" i="6" s="1"/>
  <c r="O28" i="6" s="1"/>
  <c r="O31" i="6" s="1"/>
  <c r="P32" i="6" s="1"/>
  <c r="O32" i="6" s="1"/>
  <c r="O5" i="7" s="1"/>
  <c r="O6" i="7" s="1"/>
  <c r="D7" i="8" l="1"/>
  <c r="K2" i="8"/>
  <c r="D12" i="8"/>
  <c r="D18" i="8" s="1"/>
  <c r="D24" i="8" s="1"/>
  <c r="Q34" i="6"/>
  <c r="Q30" i="6" s="1"/>
  <c r="O7" i="7"/>
  <c r="O8" i="7" s="1"/>
  <c r="O9" i="7" s="1"/>
  <c r="O10" i="7" s="1"/>
  <c r="O12" i="7" s="1"/>
  <c r="O13" i="7" s="1"/>
  <c r="O14" i="7" s="1"/>
  <c r="O15" i="7" s="1"/>
  <c r="O16" i="7" s="1"/>
  <c r="O18" i="7" s="1"/>
  <c r="O19" i="7" s="1"/>
  <c r="O20" i="7" s="1"/>
  <c r="O21" i="7" s="1"/>
  <c r="O22" i="7" s="1"/>
  <c r="O24" i="7" s="1"/>
  <c r="O25" i="7" s="1"/>
  <c r="O26" i="7" s="1"/>
  <c r="O27" i="7" s="1"/>
  <c r="O28" i="7" s="1"/>
  <c r="O31" i="7" s="1"/>
  <c r="P32" i="7" s="1"/>
  <c r="O32" i="7" s="1"/>
  <c r="O5" i="8" s="1"/>
  <c r="O6" i="8" s="1"/>
  <c r="O7" i="8" s="1"/>
  <c r="O8" i="8" s="1"/>
  <c r="O9" i="8" s="1"/>
  <c r="O10" i="8" s="1"/>
  <c r="O12" i="8" s="1"/>
  <c r="O13" i="8" s="1"/>
  <c r="O14" i="8" s="1"/>
  <c r="O15" i="8" s="1"/>
  <c r="O16" i="8" s="1"/>
  <c r="O18" i="8" s="1"/>
  <c r="O19" i="8" s="1"/>
  <c r="O20" i="8" s="1"/>
  <c r="O21" i="8" s="1"/>
  <c r="O22" i="8" s="1"/>
  <c r="O24" i="8" s="1"/>
  <c r="O25" i="8" s="1"/>
  <c r="O26" i="8" s="1"/>
  <c r="O27" i="8" s="1"/>
  <c r="O28" i="8" s="1"/>
  <c r="O31" i="8" s="1"/>
  <c r="P32" i="8" s="1"/>
  <c r="O32" i="8" s="1"/>
  <c r="O5" i="9" s="1"/>
  <c r="O6" i="9" s="1"/>
  <c r="O7" i="9" s="1"/>
  <c r="O8" i="9" s="1"/>
  <c r="O9" i="9" s="1"/>
  <c r="O10" i="9" s="1"/>
  <c r="O12" i="9" s="1"/>
  <c r="O13" i="9" s="1"/>
  <c r="O14" i="9" s="1"/>
  <c r="O15" i="9" s="1"/>
  <c r="O16" i="9" s="1"/>
  <c r="O18" i="9" s="1"/>
  <c r="O19" i="9" s="1"/>
  <c r="O20" i="9" s="1"/>
  <c r="O21" i="9" s="1"/>
  <c r="O22" i="9" s="1"/>
  <c r="O24" i="9" s="1"/>
  <c r="O25" i="9" s="1"/>
  <c r="O26" i="9" s="1"/>
  <c r="O27" i="9" s="1"/>
  <c r="O28" i="9" s="1"/>
  <c r="O31" i="9" s="1"/>
  <c r="P32" i="9" s="1"/>
  <c r="O32" i="9" s="1"/>
  <c r="O5" i="10" s="1"/>
  <c r="O6" i="10" s="1"/>
  <c r="O7" i="10" s="1"/>
  <c r="O8" i="10" s="1"/>
  <c r="O9" i="10" s="1"/>
  <c r="O10" i="10" s="1"/>
  <c r="O12" i="10" s="1"/>
  <c r="O13" i="10" s="1"/>
  <c r="O14" i="10" s="1"/>
  <c r="O15" i="10" s="1"/>
  <c r="O16" i="10" s="1"/>
  <c r="O18" i="10" s="1"/>
  <c r="O19" i="10" s="1"/>
  <c r="O20" i="10" s="1"/>
  <c r="O21" i="10" s="1"/>
  <c r="O22" i="10" s="1"/>
  <c r="O24" i="10" s="1"/>
  <c r="O25" i="10" s="1"/>
  <c r="O26" i="10" s="1"/>
  <c r="O27" i="10" s="1"/>
  <c r="O28" i="10" s="1"/>
  <c r="O31" i="10" s="1"/>
  <c r="P32" i="10" s="1"/>
  <c r="O32" i="10" s="1"/>
  <c r="O5" i="11" s="1"/>
  <c r="O6" i="11" s="1"/>
  <c r="O7" i="11" s="1"/>
  <c r="O8" i="11" s="1"/>
  <c r="O9" i="11" s="1"/>
  <c r="O10" i="11" s="1"/>
  <c r="O12" i="11" s="1"/>
  <c r="O13" i="11" s="1"/>
  <c r="O14" i="11" s="1"/>
  <c r="O15" i="11" s="1"/>
  <c r="O16" i="11" s="1"/>
  <c r="O18" i="11" s="1"/>
  <c r="O19" i="11" s="1"/>
  <c r="O20" i="11" s="1"/>
  <c r="O21" i="11" s="1"/>
  <c r="O22" i="11" s="1"/>
  <c r="O24" i="11" s="1"/>
  <c r="O25" i="11" s="1"/>
  <c r="O26" i="11" s="1"/>
  <c r="O27" i="11" s="1"/>
  <c r="O28" i="11" s="1"/>
  <c r="O31" i="11" s="1"/>
  <c r="P32" i="11" s="1"/>
  <c r="O32" i="11" s="1"/>
  <c r="O5" i="12" s="1"/>
  <c r="O6" i="12" s="1"/>
  <c r="O7" i="12" s="1"/>
  <c r="O8" i="12" s="1"/>
  <c r="O9" i="12" s="1"/>
  <c r="O10" i="12" s="1"/>
  <c r="O12" i="12" s="1"/>
  <c r="O13" i="12" s="1"/>
  <c r="O14" i="12" s="1"/>
  <c r="O15" i="12" s="1"/>
  <c r="O16" i="12" s="1"/>
  <c r="O18" i="12" s="1"/>
  <c r="O19" i="12" s="1"/>
  <c r="O20" i="12" s="1"/>
  <c r="O21" i="12" s="1"/>
  <c r="O22" i="12" s="1"/>
  <c r="O24" i="12" s="1"/>
  <c r="O25" i="12" s="1"/>
  <c r="O26" i="12" s="1"/>
  <c r="O27" i="12" s="1"/>
  <c r="O28" i="12" s="1"/>
  <c r="O31" i="12" s="1"/>
  <c r="P32" i="12" s="1"/>
  <c r="O32" i="12" s="1"/>
  <c r="O5" i="13" s="1"/>
  <c r="O6" i="13" s="1"/>
  <c r="O7" i="13" s="1"/>
  <c r="O8" i="13" s="1"/>
  <c r="O9" i="13" s="1"/>
  <c r="O10" i="13" s="1"/>
  <c r="O12" i="13" s="1"/>
  <c r="O13" i="13" s="1"/>
  <c r="O14" i="13" s="1"/>
  <c r="O15" i="13" s="1"/>
  <c r="O16" i="13" s="1"/>
  <c r="O18" i="13" s="1"/>
  <c r="O19" i="13" s="1"/>
  <c r="O20" i="13" s="1"/>
  <c r="O21" i="13" s="1"/>
  <c r="O22" i="13" s="1"/>
  <c r="O24" i="13" s="1"/>
  <c r="O25" i="13" s="1"/>
  <c r="O26" i="13" s="1"/>
  <c r="O27" i="13" s="1"/>
  <c r="O28" i="13" s="1"/>
  <c r="O31" i="13" s="1"/>
  <c r="P32" i="13" s="1"/>
  <c r="O32" i="13" s="1"/>
  <c r="O5" i="14" s="1"/>
  <c r="O6" i="14" s="1"/>
  <c r="O7" i="14" s="1"/>
  <c r="O8" i="14" s="1"/>
  <c r="O9" i="14" s="1"/>
  <c r="O10" i="14" s="1"/>
  <c r="O12" i="14" s="1"/>
  <c r="O13" i="14" s="1"/>
  <c r="O14" i="14" s="1"/>
  <c r="O15" i="14" s="1"/>
  <c r="O16" i="14" s="1"/>
  <c r="O18" i="14" s="1"/>
  <c r="O19" i="14" s="1"/>
  <c r="O20" i="14" s="1"/>
  <c r="O21" i="14" s="1"/>
  <c r="O22" i="14" s="1"/>
  <c r="O24" i="14" s="1"/>
  <c r="O25" i="14" s="1"/>
  <c r="O26" i="14" s="1"/>
  <c r="O27" i="14" s="1"/>
  <c r="O28" i="14" s="1"/>
  <c r="O31" i="14" s="1"/>
  <c r="P32" i="14" s="1"/>
  <c r="O32" i="14" s="1"/>
  <c r="O5" i="15" s="1"/>
  <c r="O6" i="15" s="1"/>
  <c r="O7" i="15" s="1"/>
  <c r="O8" i="15" s="1"/>
  <c r="O9" i="15" s="1"/>
  <c r="O10" i="15" s="1"/>
  <c r="O12" i="15" s="1"/>
  <c r="O13" i="15" s="1"/>
  <c r="O14" i="15" s="1"/>
  <c r="O15" i="15" s="1"/>
  <c r="O16" i="15" s="1"/>
  <c r="O18" i="15" s="1"/>
  <c r="O19" i="15" s="1"/>
  <c r="O20" i="15" s="1"/>
  <c r="O21" i="15" s="1"/>
  <c r="O22" i="15" s="1"/>
  <c r="O24" i="15" s="1"/>
  <c r="O25" i="15" s="1"/>
  <c r="O26" i="15" s="1"/>
  <c r="O27" i="15" s="1"/>
  <c r="O28" i="15" s="1"/>
  <c r="O31" i="15" s="1"/>
  <c r="P32" i="15" s="1"/>
  <c r="O32" i="15" s="1"/>
  <c r="O5" i="16" s="1"/>
  <c r="O6" i="16" s="1"/>
  <c r="O7" i="16" s="1"/>
  <c r="O8" i="16" s="1"/>
  <c r="O9" i="16" s="1"/>
  <c r="O10" i="16" s="1"/>
  <c r="O12" i="16" s="1"/>
  <c r="O13" i="16" s="1"/>
  <c r="O14" i="16" s="1"/>
  <c r="O15" i="16" s="1"/>
  <c r="O16" i="16" s="1"/>
  <c r="O18" i="16" s="1"/>
  <c r="O19" i="16" s="1"/>
  <c r="O20" i="16" s="1"/>
  <c r="O21" i="16" s="1"/>
  <c r="O22" i="16" s="1"/>
  <c r="O24" i="16" s="1"/>
  <c r="O25" i="16" s="1"/>
  <c r="O26" i="16" s="1"/>
  <c r="O27" i="16" s="1"/>
  <c r="O28" i="16" s="1"/>
  <c r="O31" i="16" s="1"/>
  <c r="P32" i="16" s="1"/>
  <c r="O32" i="16" s="1"/>
  <c r="O5" i="17" s="1"/>
  <c r="O6" i="17" s="1"/>
  <c r="O7" i="17" s="1"/>
  <c r="O8" i="17" s="1"/>
  <c r="O9" i="17" s="1"/>
  <c r="O10" i="17" s="1"/>
  <c r="O12" i="17" s="1"/>
  <c r="O13" i="17" s="1"/>
  <c r="O14" i="17" s="1"/>
  <c r="O15" i="17" s="1"/>
  <c r="O16" i="17" s="1"/>
  <c r="O18" i="17" s="1"/>
  <c r="O19" i="17" s="1"/>
  <c r="O20" i="17" s="1"/>
  <c r="O21" i="17" s="1"/>
  <c r="O22" i="17" s="1"/>
  <c r="O24" i="17" s="1"/>
  <c r="O25" i="17" s="1"/>
  <c r="O26" i="17" s="1"/>
  <c r="O27" i="17" s="1"/>
  <c r="O28" i="17" s="1"/>
  <c r="O31" i="17" s="1"/>
  <c r="P32" i="17" s="1"/>
  <c r="O32" i="17" s="1"/>
  <c r="D8" i="8" l="1"/>
  <c r="D13" i="8"/>
  <c r="D19" i="8" s="1"/>
  <c r="D25" i="8" s="1"/>
  <c r="F9" i="2"/>
  <c r="E10" i="2" s="1"/>
  <c r="F10" i="2" s="1"/>
  <c r="Q34" i="7"/>
  <c r="Q30" i="7" s="1"/>
  <c r="D9" i="8" l="1"/>
  <c r="D14" i="8"/>
  <c r="D20" i="8" s="1"/>
  <c r="D26" i="8" s="1"/>
  <c r="D15" i="8" l="1"/>
  <c r="D21" i="8" s="1"/>
  <c r="D27" i="8" s="1"/>
  <c r="D10" i="8"/>
  <c r="D16" i="8" l="1"/>
  <c r="D22" i="8" s="1"/>
  <c r="D28" i="8" s="1"/>
  <c r="Q34" i="8"/>
  <c r="Q30" i="8" s="1"/>
  <c r="K3" i="8" l="1"/>
  <c r="D6" i="9"/>
  <c r="D7" i="9" l="1"/>
  <c r="D12" i="9"/>
  <c r="D18" i="9" s="1"/>
  <c r="D24" i="9" s="1"/>
  <c r="K2" i="9"/>
  <c r="D8" i="9" l="1"/>
  <c r="D13" i="9"/>
  <c r="D19" i="9" s="1"/>
  <c r="D25" i="9" s="1"/>
  <c r="D14" i="9" l="1"/>
  <c r="D20" i="9" s="1"/>
  <c r="D26" i="9" s="1"/>
  <c r="D9" i="9"/>
  <c r="D15" i="9" l="1"/>
  <c r="D21" i="9" s="1"/>
  <c r="D27" i="9" s="1"/>
  <c r="D10" i="9"/>
  <c r="D16" i="9" l="1"/>
  <c r="D22" i="9" s="1"/>
  <c r="D28" i="9" s="1"/>
  <c r="Q34" i="9"/>
  <c r="Q30" i="9" s="1"/>
  <c r="K3" i="9" l="1"/>
  <c r="D6" i="10"/>
  <c r="D7" i="10" l="1"/>
  <c r="K2" i="10"/>
  <c r="D12" i="10"/>
  <c r="D18" i="10" s="1"/>
  <c r="D24" i="10" s="1"/>
  <c r="D8" i="10" l="1"/>
  <c r="D13" i="10"/>
  <c r="D19" i="10" s="1"/>
  <c r="D25" i="10" s="1"/>
  <c r="D14" i="10" l="1"/>
  <c r="D20" i="10" s="1"/>
  <c r="D26" i="10" s="1"/>
  <c r="D9" i="10"/>
  <c r="D15" i="10" l="1"/>
  <c r="D21" i="10" s="1"/>
  <c r="D27" i="10" s="1"/>
  <c r="D10" i="10"/>
  <c r="D16" i="10" l="1"/>
  <c r="D22" i="10" s="1"/>
  <c r="D28" i="10" s="1"/>
  <c r="Q34" i="10"/>
  <c r="Q30" i="10" s="1"/>
  <c r="K3" i="10" l="1"/>
  <c r="D6" i="11"/>
  <c r="D7" i="11" l="1"/>
  <c r="D12" i="11"/>
  <c r="D18" i="11" s="1"/>
  <c r="D24" i="11" s="1"/>
  <c r="K2" i="11"/>
  <c r="D8" i="11" l="1"/>
  <c r="D13" i="11"/>
  <c r="D19" i="11" s="1"/>
  <c r="D25" i="11" s="1"/>
  <c r="D14" i="11" l="1"/>
  <c r="D20" i="11" s="1"/>
  <c r="D26" i="11" s="1"/>
  <c r="D9" i="11"/>
  <c r="D15" i="11" l="1"/>
  <c r="D21" i="11" s="1"/>
  <c r="D27" i="11" s="1"/>
  <c r="D10" i="11"/>
  <c r="D16" i="11" l="1"/>
  <c r="D22" i="11" s="1"/>
  <c r="D28" i="11" s="1"/>
  <c r="Q34" i="11"/>
  <c r="Q30" i="11" s="1"/>
  <c r="K3" i="11" l="1"/>
  <c r="D6" i="12"/>
  <c r="K2" i="12" l="1"/>
  <c r="D12" i="12"/>
  <c r="D18" i="12" s="1"/>
  <c r="D24" i="12" s="1"/>
  <c r="D7" i="12"/>
  <c r="D8" i="12" l="1"/>
  <c r="D13" i="12"/>
  <c r="D19" i="12" s="1"/>
  <c r="D25" i="12" s="1"/>
  <c r="D14" i="12" l="1"/>
  <c r="D20" i="12" s="1"/>
  <c r="D26" i="12" s="1"/>
  <c r="D9" i="12"/>
  <c r="D15" i="12" l="1"/>
  <c r="D21" i="12" s="1"/>
  <c r="D27" i="12" s="1"/>
  <c r="D10" i="12"/>
  <c r="D16" i="12" l="1"/>
  <c r="D22" i="12" s="1"/>
  <c r="D28" i="12" s="1"/>
  <c r="Q34" i="12"/>
  <c r="Q30" i="12" s="1"/>
  <c r="K3" i="12" l="1"/>
  <c r="D6" i="13"/>
  <c r="K2" i="13" l="1"/>
  <c r="D12" i="13"/>
  <c r="D18" i="13" s="1"/>
  <c r="D24" i="13" s="1"/>
  <c r="D7" i="13"/>
  <c r="D8" i="13" l="1"/>
  <c r="D13" i="13"/>
  <c r="D19" i="13" s="1"/>
  <c r="D25" i="13" s="1"/>
  <c r="D14" i="13" l="1"/>
  <c r="D20" i="13" s="1"/>
  <c r="D26" i="13" s="1"/>
  <c r="D9" i="13"/>
  <c r="D15" i="13" l="1"/>
  <c r="D21" i="13" s="1"/>
  <c r="D27" i="13" s="1"/>
  <c r="D10" i="13"/>
  <c r="D16" i="13" l="1"/>
  <c r="D22" i="13" s="1"/>
  <c r="D28" i="13" s="1"/>
  <c r="Q34" i="13"/>
  <c r="Q30" i="13" s="1"/>
  <c r="K3" i="13" l="1"/>
  <c r="D6" i="14"/>
  <c r="K2" i="14" l="1"/>
  <c r="D12" i="14"/>
  <c r="D18" i="14" s="1"/>
  <c r="D24" i="14" s="1"/>
  <c r="D7" i="14"/>
  <c r="D8" i="14" l="1"/>
  <c r="D13" i="14"/>
  <c r="D19" i="14" s="1"/>
  <c r="D25" i="14" s="1"/>
  <c r="D14" i="14" l="1"/>
  <c r="D20" i="14" s="1"/>
  <c r="D26" i="14" s="1"/>
  <c r="D9" i="14"/>
  <c r="D15" i="14" l="1"/>
  <c r="D21" i="14" s="1"/>
  <c r="D27" i="14" s="1"/>
  <c r="D10" i="14"/>
  <c r="D16" i="14" l="1"/>
  <c r="D22" i="14" s="1"/>
  <c r="D28" i="14" s="1"/>
  <c r="Q34" i="14"/>
  <c r="Q30" i="14" s="1"/>
  <c r="K3" i="14" l="1"/>
  <c r="D6" i="15"/>
  <c r="K2" i="15" l="1"/>
  <c r="D12" i="15"/>
  <c r="D18" i="15" s="1"/>
  <c r="D24" i="15" s="1"/>
  <c r="D7" i="15"/>
  <c r="D8" i="15" l="1"/>
  <c r="D13" i="15"/>
  <c r="D19" i="15" s="1"/>
  <c r="D25" i="15" s="1"/>
  <c r="D14" i="15" l="1"/>
  <c r="D20" i="15" s="1"/>
  <c r="D26" i="15" s="1"/>
  <c r="D9" i="15"/>
  <c r="D15" i="15" l="1"/>
  <c r="D21" i="15" s="1"/>
  <c r="D27" i="15" s="1"/>
  <c r="D10" i="15"/>
  <c r="D16" i="15" l="1"/>
  <c r="D22" i="15" s="1"/>
  <c r="D28" i="15" s="1"/>
  <c r="Q34" i="15"/>
  <c r="Q30" i="15" s="1"/>
  <c r="K3" i="15" l="1"/>
  <c r="D6" i="16"/>
  <c r="D7" i="16" l="1"/>
  <c r="K2" i="16"/>
  <c r="D12" i="16"/>
  <c r="D18" i="16" s="1"/>
  <c r="D24" i="16" s="1"/>
  <c r="D8" i="16" l="1"/>
  <c r="D13" i="16"/>
  <c r="D19" i="16" s="1"/>
  <c r="D25" i="16" s="1"/>
  <c r="D14" i="16" l="1"/>
  <c r="D20" i="16" s="1"/>
  <c r="D26" i="16" s="1"/>
  <c r="D9" i="16"/>
  <c r="D15" i="16" l="1"/>
  <c r="D21" i="16" s="1"/>
  <c r="D27" i="16" s="1"/>
  <c r="D10" i="16"/>
  <c r="D16" i="16" l="1"/>
  <c r="D22" i="16" s="1"/>
  <c r="D28" i="16" s="1"/>
  <c r="Q34" i="16"/>
  <c r="Q30" i="16" s="1"/>
  <c r="K3" i="16" l="1"/>
  <c r="D6" i="17"/>
  <c r="D7" i="17" l="1"/>
  <c r="K2" i="17"/>
  <c r="D12" i="17"/>
  <c r="D18" i="17" s="1"/>
  <c r="D24" i="17" s="1"/>
  <c r="D8" i="17" l="1"/>
  <c r="D13" i="17"/>
  <c r="D19" i="17" s="1"/>
  <c r="D25" i="17" s="1"/>
  <c r="D14" i="17" l="1"/>
  <c r="D20" i="17" s="1"/>
  <c r="D26" i="17" s="1"/>
  <c r="D9" i="17"/>
  <c r="D15" i="17" l="1"/>
  <c r="D21" i="17" s="1"/>
  <c r="D27" i="17" s="1"/>
  <c r="D10" i="17"/>
  <c r="D16" i="17" l="1"/>
  <c r="D22" i="17" s="1"/>
  <c r="D28" i="17" s="1"/>
  <c r="K3" i="17" s="1"/>
  <c r="Q34" i="17"/>
  <c r="Q30" i="17" s="1"/>
</calcChain>
</file>

<file path=xl/sharedStrings.xml><?xml version="1.0" encoding="utf-8"?>
<sst xmlns="http://schemas.openxmlformats.org/spreadsheetml/2006/main" count="723" uniqueCount="65">
  <si>
    <t>Mon</t>
  </si>
  <si>
    <t>Tue</t>
  </si>
  <si>
    <t>Wed</t>
  </si>
  <si>
    <t>Thu</t>
  </si>
  <si>
    <t>Fri</t>
  </si>
  <si>
    <t>Leave</t>
  </si>
  <si>
    <t>Leave AM</t>
  </si>
  <si>
    <t>Leave PM</t>
  </si>
  <si>
    <t>Sick</t>
  </si>
  <si>
    <t>Bank Holiday</t>
  </si>
  <si>
    <t>Contracted Hours</t>
  </si>
  <si>
    <t>Flexi</t>
  </si>
  <si>
    <t>Monday</t>
  </si>
  <si>
    <t>Tuesday</t>
  </si>
  <si>
    <t>Wednesday</t>
  </si>
  <si>
    <t>Thursday</t>
  </si>
  <si>
    <t>Friday</t>
  </si>
  <si>
    <t>Total</t>
  </si>
  <si>
    <t>Morning</t>
  </si>
  <si>
    <t>Afternoon</t>
  </si>
  <si>
    <t>Less  SB</t>
  </si>
  <si>
    <t>Daily</t>
  </si>
  <si>
    <t>Date</t>
  </si>
  <si>
    <t>Start</t>
  </si>
  <si>
    <t>Finish</t>
  </si>
  <si>
    <t>Hours</t>
  </si>
  <si>
    <t>Var</t>
  </si>
  <si>
    <t>b.fwd</t>
  </si>
  <si>
    <t>Signed</t>
  </si>
  <si>
    <t>Comments</t>
  </si>
  <si>
    <t>Name</t>
  </si>
  <si>
    <t>Name:</t>
  </si>
  <si>
    <t>To:</t>
  </si>
  <si>
    <t>From:</t>
  </si>
  <si>
    <t>Start Date</t>
  </si>
  <si>
    <t>Signed:</t>
  </si>
  <si>
    <t>Authorised:</t>
  </si>
  <si>
    <t>c.fwd</t>
  </si>
  <si>
    <t>Date:</t>
  </si>
  <si>
    <t>Other - Enter Details</t>
  </si>
  <si>
    <t>Enter the hours brought forward from last sheet</t>
  </si>
  <si>
    <t xml:space="preserve">Current Balance </t>
  </si>
  <si>
    <t>Contracted hours per day</t>
  </si>
  <si>
    <t>Max Hours Flexi c/o</t>
  </si>
  <si>
    <t>Minus Hours Flexi c/o</t>
  </si>
  <si>
    <t>Make a minus</t>
  </si>
  <si>
    <t>All hours to be entered in the hh:mm format.   All times should be entered in 24hr format.</t>
  </si>
  <si>
    <t>How to use</t>
  </si>
  <si>
    <t>Each sheet has four weeks and you just enter the times you work.  It then works out everything else for you.</t>
  </si>
  <si>
    <t>If you are taking flexi or leave, just select the relevant choice use the drop down menu.  If you are taking half day flexi, select flexi and just add in the hours you do work.</t>
  </si>
  <si>
    <t>Save to your H Drive and ensure you also save any changes made.</t>
  </si>
  <si>
    <t>If entering a minus number, enter a minus sign first followed by the hours and minutes in speech marks.  For example    -"3:15"</t>
  </si>
  <si>
    <t>Timesheet Start Date</t>
  </si>
  <si>
    <t xml:space="preserve">Fill in your name, the date you want it to start from, the hours brought forward from any previous sheet and then enter the hours you work per day. </t>
  </si>
  <si>
    <t>It is set for full time but just adjust to suit by changing the 'Contracted hours per day'</t>
  </si>
  <si>
    <t>v1.2 - 18.5.15</t>
  </si>
  <si>
    <t>v1.0</t>
  </si>
  <si>
    <t>Original</t>
  </si>
  <si>
    <t>v1.1</t>
  </si>
  <si>
    <t>Ability to change start date</t>
  </si>
  <si>
    <t>v1.2</t>
  </si>
  <si>
    <t>Fixed error that stopped hours carrying forward between sheets</t>
  </si>
  <si>
    <t>Any errors or suggestions please contact Simon Pipe</t>
  </si>
  <si>
    <t>Version</t>
  </si>
  <si>
    <t>Details</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</si>
</sst>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ddd\ dd\ mmm\ yyyy"/>
    <numFmt numFmtId="165" formatCode="h:mm"/>
    <numFmt numFmtId="166" formatCode="h:mm;[Red]\-h:mm"/>
    <numFmt numFmtId="167" formatCode="[h]:mm"/>
    <numFmt numFmtId="168" formatCode="[h]:mm;[Red]\-[h]:mm"/>
    <numFmt numFmtId="169" formatCode="dddd\ d\ mmmm\ yyyy"/>
    <numFmt numFmtId="170" formatCode="dddd\ dd/mm/yyyy"/>
  </numFmts>
  <fonts count="4" x14ac:knownFonts="1">
    <font>
      <sz val="11"/>
      <color theme="1"/>
      <name val="Calibri"/>
      <family val="2"/>
      <scheme val="minor"/>
    </font>
    <font>
      <b/>
      <sz val="11"/>
      <color theme="1"/>
      <name val="Calibri"/>
      <family val="2"/>
      <scheme val="minor"/>
    </font>
    <font>
      <b/>
      <sz val="11"/>
      <color rgb="FFFF0000"/>
      <name val="Calibri"/>
      <family val="2"/>
      <scheme val="minor"/>
    </font>
    <font>
      <b/>
      <sz val="11"/>
      <color rgb="FF0070C0"/>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theme="3" tint="0.79998168889431442"/>
        <bgColor indexed="64"/>
      </patternFill>
    </fill>
  </fills>
  <borders count="16">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s>
  <cellStyleXfs count="1">
    <xf numFmtId="0" fontId="0" fillId="0" borderId="0"/>
  </cellStyleXfs>
  <cellXfs count="88">
    <xf numFmtId="0" fontId="0" fillId="0" borderId="0" xfId="0"/>
    <xf numFmtId="20" fontId="0" fillId="0" borderId="3" xfId="0" applyNumberFormat="1" applyFont="1" applyFill="1" applyBorder="1" applyAlignment="1" applyProtection="1">
      <alignment horizontal="center" wrapText="1"/>
      <protection locked="0"/>
    </xf>
    <xf numFmtId="165" fontId="0" fillId="0" borderId="3" xfId="0" applyNumberFormat="1" applyFont="1" applyFill="1" applyBorder="1" applyAlignment="1" applyProtection="1">
      <alignment horizontal="center" wrapText="1"/>
      <protection locked="0"/>
    </xf>
    <xf numFmtId="165" fontId="0" fillId="0" borderId="3" xfId="0" applyNumberFormat="1" applyFont="1" applyFill="1" applyBorder="1" applyAlignment="1" applyProtection="1">
      <alignment horizontal="center" vertical="center" wrapText="1"/>
      <protection locked="0"/>
    </xf>
    <xf numFmtId="166" fontId="0" fillId="0" borderId="3" xfId="0" applyNumberFormat="1" applyFont="1" applyFill="1" applyBorder="1" applyAlignment="1" applyProtection="1">
      <alignment horizontal="center" wrapText="1"/>
      <protection locked="0"/>
    </xf>
    <xf numFmtId="0" fontId="0" fillId="2" borderId="4" xfId="0" applyFont="1" applyFill="1" applyBorder="1" applyAlignment="1" applyProtection="1">
      <alignment vertical="center" wrapText="1"/>
    </xf>
    <xf numFmtId="0" fontId="0" fillId="2" borderId="5" xfId="0" applyFont="1" applyFill="1" applyBorder="1" applyAlignment="1" applyProtection="1">
      <alignment vertical="center" wrapText="1"/>
    </xf>
    <xf numFmtId="165" fontId="0" fillId="2" borderId="3" xfId="0" applyNumberFormat="1" applyFont="1" applyFill="1" applyBorder="1" applyAlignment="1" applyProtection="1">
      <alignment horizontal="center" vertical="center" wrapText="1"/>
    </xf>
    <xf numFmtId="0" fontId="0" fillId="2" borderId="3" xfId="0" applyFont="1" applyFill="1" applyBorder="1" applyAlignment="1" applyProtection="1">
      <alignment horizontal="center" vertical="center" wrapText="1"/>
    </xf>
    <xf numFmtId="0" fontId="0" fillId="2" borderId="10" xfId="0" applyFont="1" applyFill="1" applyBorder="1" applyAlignment="1" applyProtection="1">
      <alignment horizontal="center" vertical="center" wrapText="1"/>
    </xf>
    <xf numFmtId="0" fontId="0" fillId="2" borderId="1" xfId="0" applyFont="1" applyFill="1" applyBorder="1" applyAlignment="1" applyProtection="1">
      <alignment horizontal="center" vertical="center" wrapText="1"/>
    </xf>
    <xf numFmtId="0" fontId="0" fillId="0" borderId="8" xfId="0" applyFont="1" applyFill="1" applyBorder="1" applyAlignment="1" applyProtection="1">
      <alignment horizontal="center" vertical="center"/>
    </xf>
    <xf numFmtId="0" fontId="0" fillId="0" borderId="4" xfId="0" applyFont="1" applyFill="1" applyBorder="1" applyAlignment="1" applyProtection="1">
      <alignment horizontal="center" vertical="center" wrapText="1"/>
    </xf>
    <xf numFmtId="0" fontId="0" fillId="0" borderId="5" xfId="0" applyFill="1" applyBorder="1" applyAlignment="1" applyProtection="1">
      <alignment horizontal="center" vertical="center"/>
    </xf>
    <xf numFmtId="0" fontId="0" fillId="0" borderId="0" xfId="0" applyProtection="1"/>
    <xf numFmtId="0" fontId="0" fillId="0" borderId="0" xfId="0" applyAlignment="1" applyProtection="1">
      <alignment horizontal="center"/>
    </xf>
    <xf numFmtId="0" fontId="1" fillId="0" borderId="0" xfId="0" applyFont="1" applyAlignment="1" applyProtection="1">
      <alignment horizontal="left"/>
    </xf>
    <xf numFmtId="20" fontId="0" fillId="0" borderId="0" xfId="0" applyNumberFormat="1" applyAlignment="1" applyProtection="1">
      <alignment horizontal="center"/>
    </xf>
    <xf numFmtId="20" fontId="1" fillId="0" borderId="0" xfId="0" applyNumberFormat="1" applyFont="1" applyAlignment="1" applyProtection="1">
      <alignment horizontal="left"/>
    </xf>
    <xf numFmtId="165" fontId="0" fillId="0" borderId="3" xfId="0" applyNumberFormat="1" applyFont="1" applyFill="1" applyBorder="1" applyAlignment="1" applyProtection="1">
      <alignment horizontal="center" wrapText="1"/>
    </xf>
    <xf numFmtId="166" fontId="0" fillId="0" borderId="3" xfId="0" applyNumberFormat="1" applyFont="1" applyFill="1" applyBorder="1" applyAlignment="1" applyProtection="1">
      <alignment horizontal="center" wrapText="1"/>
    </xf>
    <xf numFmtId="165" fontId="0" fillId="0" borderId="0" xfId="0" applyNumberFormat="1" applyProtection="1"/>
    <xf numFmtId="167" fontId="0" fillId="0" borderId="0" xfId="0" applyNumberFormat="1" applyProtection="1"/>
    <xf numFmtId="168" fontId="0" fillId="0" borderId="3" xfId="0" applyNumberFormat="1" applyFont="1" applyFill="1" applyBorder="1" applyAlignment="1" applyProtection="1">
      <alignment horizontal="center" wrapText="1"/>
    </xf>
    <xf numFmtId="169" fontId="0" fillId="0" borderId="0" xfId="0" applyNumberFormat="1" applyFont="1" applyFill="1" applyBorder="1" applyAlignment="1" applyProtection="1">
      <alignment horizontal="center"/>
    </xf>
    <xf numFmtId="0" fontId="0" fillId="0" borderId="0" xfId="0" applyAlignment="1" applyProtection="1"/>
    <xf numFmtId="0" fontId="0" fillId="0" borderId="0" xfId="0" applyFont="1" applyProtection="1"/>
    <xf numFmtId="0" fontId="0" fillId="0" borderId="0" xfId="0" applyAlignment="1" applyProtection="1">
      <alignment horizontal="right"/>
    </xf>
    <xf numFmtId="22" fontId="0" fillId="0" borderId="0" xfId="0" applyNumberFormat="1" applyProtection="1"/>
    <xf numFmtId="14" fontId="0" fillId="0" borderId="0" xfId="0" applyNumberFormat="1" applyProtection="1"/>
    <xf numFmtId="0" fontId="1" fillId="0" borderId="0" xfId="0" applyFont="1" applyAlignment="1" applyProtection="1">
      <alignment horizontal="right"/>
    </xf>
    <xf numFmtId="0" fontId="0" fillId="0" borderId="8" xfId="0" applyFont="1" applyFill="1" applyBorder="1" applyAlignment="1" applyProtection="1">
      <alignment horizontal="center" vertical="center" wrapText="1"/>
    </xf>
    <xf numFmtId="167" fontId="0" fillId="0" borderId="0" xfId="0" applyNumberFormat="1" applyFont="1" applyFill="1" applyBorder="1" applyAlignment="1" applyProtection="1">
      <alignment horizontal="center" wrapText="1"/>
    </xf>
    <xf numFmtId="0" fontId="0" fillId="0" borderId="3" xfId="0" applyBorder="1" applyAlignment="1" applyProtection="1">
      <alignment horizontal="center"/>
      <protection locked="0"/>
    </xf>
    <xf numFmtId="0" fontId="2" fillId="0" borderId="0" xfId="0" applyFont="1" applyProtection="1"/>
    <xf numFmtId="0" fontId="2" fillId="0" borderId="0" xfId="0" applyFont="1" applyAlignment="1" applyProtection="1">
      <alignment horizontal="center"/>
    </xf>
    <xf numFmtId="0" fontId="0" fillId="0" borderId="9" xfId="0" applyBorder="1" applyProtection="1"/>
    <xf numFmtId="0" fontId="2" fillId="0" borderId="8" xfId="0" applyFont="1" applyFill="1" applyBorder="1" applyAlignment="1" applyProtection="1">
      <alignment horizontal="left" vertical="center"/>
    </xf>
    <xf numFmtId="0" fontId="0" fillId="0" borderId="0" xfId="0" applyBorder="1" applyProtection="1"/>
    <xf numFmtId="0" fontId="0" fillId="0" borderId="0" xfId="0" applyFont="1" applyFill="1" applyBorder="1" applyAlignment="1" applyProtection="1">
      <alignment horizontal="center" vertical="center" wrapText="1"/>
    </xf>
    <xf numFmtId="0" fontId="0" fillId="0" borderId="0" xfId="0" applyBorder="1" applyAlignment="1" applyProtection="1">
      <alignment horizontal="center"/>
    </xf>
    <xf numFmtId="0" fontId="0" fillId="0" borderId="14" xfId="0" applyFont="1" applyFill="1" applyBorder="1" applyAlignment="1" applyProtection="1">
      <alignment horizontal="center" vertical="center" wrapText="1"/>
    </xf>
    <xf numFmtId="166" fontId="0" fillId="0" borderId="15" xfId="0" applyNumberFormat="1" applyFont="1" applyFill="1" applyBorder="1" applyAlignment="1" applyProtection="1">
      <alignment horizontal="right" vertical="center" wrapText="1"/>
    </xf>
    <xf numFmtId="0" fontId="0" fillId="0" borderId="6" xfId="0" applyBorder="1" applyProtection="1"/>
    <xf numFmtId="0" fontId="2" fillId="0" borderId="9" xfId="0" applyFont="1" applyBorder="1" applyAlignment="1" applyProtection="1"/>
    <xf numFmtId="0" fontId="0" fillId="0" borderId="9" xfId="0" applyBorder="1" applyAlignment="1" applyProtection="1">
      <alignment horizontal="center"/>
    </xf>
    <xf numFmtId="166" fontId="2" fillId="0" borderId="9" xfId="0" applyNumberFormat="1" applyFont="1" applyFill="1" applyBorder="1" applyAlignment="1" applyProtection="1">
      <alignment horizontal="center" vertical="center" wrapText="1"/>
    </xf>
    <xf numFmtId="0" fontId="0" fillId="0" borderId="7" xfId="0" applyBorder="1" applyProtection="1"/>
    <xf numFmtId="166" fontId="0" fillId="0" borderId="0" xfId="0" applyNumberFormat="1" applyAlignment="1" applyProtection="1">
      <alignment horizontal="center"/>
    </xf>
    <xf numFmtId="168" fontId="1" fillId="0" borderId="11" xfId="0" applyNumberFormat="1" applyFont="1" applyFill="1" applyBorder="1" applyAlignment="1" applyProtection="1">
      <alignment horizontal="center" wrapText="1"/>
    </xf>
    <xf numFmtId="168" fontId="0" fillId="0" borderId="12" xfId="0" applyNumberFormat="1" applyFont="1" applyFill="1" applyBorder="1" applyAlignment="1" applyProtection="1">
      <alignment horizontal="center" wrapText="1"/>
    </xf>
    <xf numFmtId="168" fontId="0" fillId="0" borderId="0" xfId="0" applyNumberFormat="1" applyFont="1" applyFill="1" applyBorder="1" applyAlignment="1" applyProtection="1">
      <alignment horizontal="center" wrapText="1"/>
    </xf>
    <xf numFmtId="0" fontId="0" fillId="0" borderId="0" xfId="0" applyFont="1" applyFill="1" applyBorder="1" applyAlignment="1" applyProtection="1">
      <alignment horizontal="center" vertical="center" wrapText="1"/>
    </xf>
    <xf numFmtId="0" fontId="0" fillId="0" borderId="8" xfId="0" applyFont="1" applyFill="1" applyBorder="1" applyAlignment="1" applyProtection="1">
      <alignment horizontal="center" vertical="center" wrapText="1"/>
    </xf>
    <xf numFmtId="0" fontId="0" fillId="2" borderId="3" xfId="0" applyFont="1" applyFill="1" applyBorder="1" applyAlignment="1" applyProtection="1">
      <alignment horizontal="center" vertical="center" wrapText="1"/>
    </xf>
    <xf numFmtId="0" fontId="0" fillId="2" borderId="1" xfId="0" applyFont="1" applyFill="1" applyBorder="1" applyAlignment="1" applyProtection="1">
      <alignment horizontal="center" vertical="center" wrapText="1"/>
    </xf>
    <xf numFmtId="0" fontId="3" fillId="0" borderId="0" xfId="0" applyFont="1" applyBorder="1" applyAlignment="1" applyProtection="1"/>
    <xf numFmtId="0" fontId="0" fillId="0" borderId="0" xfId="0" applyAlignment="1" applyProtection="1">
      <alignment horizontal="left"/>
    </xf>
    <xf numFmtId="168" fontId="0" fillId="0" borderId="3" xfId="0" applyNumberFormat="1" applyFont="1" applyFill="1" applyBorder="1" applyAlignment="1" applyProtection="1">
      <alignment horizontal="center" wrapText="1"/>
      <protection locked="0"/>
    </xf>
    <xf numFmtId="167" fontId="0" fillId="3" borderId="3" xfId="0" applyNumberFormat="1" applyFont="1" applyFill="1" applyBorder="1" applyAlignment="1" applyProtection="1">
      <alignment horizontal="center" wrapText="1"/>
      <protection locked="0"/>
    </xf>
    <xf numFmtId="0" fontId="0" fillId="0" borderId="0" xfId="0" applyFill="1" applyBorder="1" applyProtection="1"/>
    <xf numFmtId="170" fontId="0" fillId="0" borderId="3" xfId="0" applyNumberFormat="1" applyFont="1" applyBorder="1" applyAlignment="1" applyProtection="1">
      <alignment horizontal="center"/>
      <protection locked="0"/>
    </xf>
    <xf numFmtId="14" fontId="0" fillId="0" borderId="0" xfId="0" applyNumberFormat="1" applyAlignment="1" applyProtection="1">
      <alignment horizontal="center"/>
    </xf>
    <xf numFmtId="0" fontId="2" fillId="0" borderId="0" xfId="0" applyFont="1" applyAlignment="1" applyProtection="1">
      <alignment horizontal="right" vertical="center" wrapText="1"/>
    </xf>
    <xf numFmtId="168" fontId="2" fillId="0" borderId="0" xfId="0" applyNumberFormat="1" applyFont="1" applyFill="1" applyBorder="1" applyAlignment="1" applyProtection="1">
      <alignment horizontal="center" vertical="center" wrapText="1"/>
    </xf>
    <xf numFmtId="0" fontId="0" fillId="0" borderId="0" xfId="0" applyFont="1" applyFill="1" applyBorder="1" applyAlignment="1" applyProtection="1">
      <alignment horizontal="center" vertical="center" wrapText="1"/>
    </xf>
    <xf numFmtId="0" fontId="0" fillId="0" borderId="0" xfId="0" applyFont="1" applyFill="1" applyBorder="1" applyAlignment="1" applyProtection="1">
      <alignment horizontal="center" vertical="center" wrapText="1"/>
      <protection locked="0"/>
    </xf>
    <xf numFmtId="0" fontId="0" fillId="0" borderId="1" xfId="0" applyBorder="1" applyAlignment="1" applyProtection="1">
      <alignment horizontal="left"/>
    </xf>
    <xf numFmtId="0" fontId="0" fillId="0" borderId="13" xfId="0" applyBorder="1" applyAlignment="1" applyProtection="1">
      <alignment horizontal="left"/>
    </xf>
    <xf numFmtId="0" fontId="0" fillId="0" borderId="2" xfId="0" applyBorder="1" applyAlignment="1" applyProtection="1">
      <alignment horizontal="left"/>
    </xf>
    <xf numFmtId="164" fontId="0" fillId="0" borderId="0" xfId="0" applyNumberFormat="1" applyFont="1" applyFill="1" applyBorder="1" applyAlignment="1" applyProtection="1">
      <alignment horizontal="left"/>
    </xf>
    <xf numFmtId="164" fontId="0" fillId="0" borderId="9" xfId="0" applyNumberFormat="1" applyFont="1" applyFill="1" applyBorder="1" applyAlignment="1" applyProtection="1">
      <alignment horizontal="left"/>
    </xf>
    <xf numFmtId="0" fontId="0" fillId="0" borderId="8" xfId="0" applyFont="1" applyFill="1" applyBorder="1" applyAlignment="1" applyProtection="1">
      <alignment horizontal="center" vertical="center" wrapText="1"/>
      <protection locked="0"/>
    </xf>
    <xf numFmtId="0" fontId="0" fillId="0" borderId="8" xfId="0" applyFont="1" applyFill="1" applyBorder="1" applyAlignment="1" applyProtection="1">
      <alignment horizontal="center" vertical="center" wrapText="1"/>
    </xf>
    <xf numFmtId="0" fontId="0" fillId="2" borderId="4" xfId="0" applyFont="1" applyFill="1" applyBorder="1" applyAlignment="1" applyProtection="1">
      <alignment horizontal="center" vertical="center" wrapText="1"/>
    </xf>
    <xf numFmtId="0" fontId="0" fillId="2" borderId="8" xfId="0" applyFont="1" applyFill="1" applyBorder="1" applyAlignment="1" applyProtection="1">
      <alignment horizontal="center" vertical="center" wrapText="1"/>
    </xf>
    <xf numFmtId="0" fontId="0" fillId="2" borderId="5" xfId="0" applyFont="1" applyFill="1" applyBorder="1" applyAlignment="1" applyProtection="1">
      <alignment horizontal="center" vertical="center" wrapText="1"/>
    </xf>
    <xf numFmtId="164" fontId="0" fillId="0" borderId="1" xfId="0" applyNumberFormat="1" applyFont="1" applyFill="1" applyBorder="1" applyAlignment="1" applyProtection="1">
      <alignment horizontal="right"/>
    </xf>
    <xf numFmtId="164" fontId="0" fillId="0" borderId="2" xfId="0" applyNumberFormat="1" applyFont="1" applyFill="1" applyBorder="1" applyAlignment="1" applyProtection="1">
      <alignment horizontal="right"/>
    </xf>
    <xf numFmtId="0" fontId="0" fillId="2" borderId="3" xfId="0" applyFont="1" applyFill="1" applyBorder="1" applyAlignment="1" applyProtection="1">
      <alignment horizontal="center" vertical="center" wrapText="1"/>
    </xf>
    <xf numFmtId="0" fontId="0" fillId="2" borderId="1" xfId="0" applyFont="1" applyFill="1" applyBorder="1" applyAlignment="1" applyProtection="1">
      <alignment horizontal="center" vertical="center" wrapText="1"/>
    </xf>
    <xf numFmtId="0" fontId="0" fillId="2" borderId="13" xfId="0" applyFont="1" applyFill="1" applyBorder="1" applyAlignment="1" applyProtection="1">
      <alignment horizontal="center" vertical="center" wrapText="1"/>
    </xf>
    <xf numFmtId="0" fontId="0" fillId="2" borderId="2" xfId="0" applyFont="1" applyFill="1" applyBorder="1" applyAlignment="1" applyProtection="1">
      <alignment horizontal="center" vertical="center" wrapText="1"/>
    </xf>
    <xf numFmtId="0" fontId="0" fillId="2" borderId="12" xfId="0" applyFont="1" applyFill="1" applyBorder="1" applyAlignment="1" applyProtection="1">
      <alignment horizontal="center" vertical="center" wrapText="1"/>
    </xf>
    <xf numFmtId="0" fontId="0" fillId="2" borderId="12" xfId="0" applyFont="1" applyFill="1" applyBorder="1" applyAlignment="1" applyProtection="1">
      <alignment horizontal="center" wrapText="1"/>
    </xf>
    <xf numFmtId="0" fontId="0" fillId="2" borderId="3" xfId="0" applyFont="1" applyFill="1" applyBorder="1" applyAlignment="1" applyProtection="1">
      <alignment horizontal="center" wrapText="1"/>
    </xf>
    <xf numFmtId="0" fontId="0" fillId="2" borderId="6" xfId="0" applyFont="1" applyFill="1" applyBorder="1" applyAlignment="1" applyProtection="1">
      <alignment horizontal="center" vertical="center" wrapText="1"/>
    </xf>
    <xf numFmtId="0" fontId="0" fillId="2" borderId="7" xfId="0" applyFont="1" applyFill="1" applyBorder="1" applyAlignment="1" applyProtection="1">
      <alignment horizontal="center" vertical="center" wrapText="1"/>
    </xf>
  </cellXfs>
  <cellStyles count="1">
    <cellStyle name="Normal" xfId="0" builtinId="0"/>
  </cellStyles>
  <dxfs count="13">
    <dxf>
      <font>
        <b/>
        <i val="0"/>
      </font>
      <fill>
        <patternFill>
          <bgColor theme="4" tint="0.59996337778862885"/>
        </patternFill>
      </fill>
    </dxf>
    <dxf>
      <font>
        <b/>
        <i val="0"/>
      </font>
      <fill>
        <patternFill>
          <bgColor theme="4" tint="0.59996337778862885"/>
        </patternFill>
      </fill>
    </dxf>
    <dxf>
      <font>
        <b/>
        <i val="0"/>
      </font>
      <fill>
        <patternFill>
          <bgColor theme="4" tint="0.59996337778862885"/>
        </patternFill>
      </fill>
    </dxf>
    <dxf>
      <font>
        <b/>
        <i val="0"/>
      </font>
      <fill>
        <patternFill>
          <bgColor theme="4" tint="0.59996337778862885"/>
        </patternFill>
      </fill>
    </dxf>
    <dxf>
      <font>
        <b/>
        <i val="0"/>
      </font>
      <fill>
        <patternFill>
          <bgColor theme="4" tint="0.59996337778862885"/>
        </patternFill>
      </fill>
    </dxf>
    <dxf>
      <font>
        <b/>
        <i val="0"/>
      </font>
      <fill>
        <patternFill>
          <bgColor theme="4" tint="0.59996337778862885"/>
        </patternFill>
      </fill>
    </dxf>
    <dxf>
      <font>
        <b/>
        <i val="0"/>
      </font>
      <fill>
        <patternFill>
          <bgColor theme="4" tint="0.59996337778862885"/>
        </patternFill>
      </fill>
    </dxf>
    <dxf>
      <font>
        <b/>
        <i val="0"/>
      </font>
      <fill>
        <patternFill>
          <bgColor theme="4" tint="0.59996337778862885"/>
        </patternFill>
      </fill>
    </dxf>
    <dxf>
      <font>
        <b/>
        <i val="0"/>
      </font>
      <fill>
        <patternFill>
          <bgColor theme="4" tint="0.59996337778862885"/>
        </patternFill>
      </fill>
    </dxf>
    <dxf>
      <font>
        <b/>
        <i val="0"/>
      </font>
      <fill>
        <patternFill>
          <bgColor theme="4" tint="0.59996337778862885"/>
        </patternFill>
      </fill>
    </dxf>
    <dxf>
      <font>
        <b/>
        <i val="0"/>
      </font>
      <fill>
        <patternFill>
          <bgColor theme="4" tint="0.59996337778862885"/>
        </patternFill>
      </fill>
    </dxf>
    <dxf>
      <font>
        <b/>
        <i val="0"/>
      </font>
      <fill>
        <patternFill>
          <bgColor theme="4" tint="0.59996337778862885"/>
        </patternFill>
      </fill>
    </dxf>
    <dxf>
      <font>
        <b/>
        <i val="0"/>
      </font>
      <fill>
        <patternFill>
          <bgColor theme="4"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4</xdr:col>
      <xdr:colOff>2400300</xdr:colOff>
      <xdr:row>0</xdr:row>
      <xdr:rowOff>123825</xdr:rowOff>
    </xdr:from>
    <xdr:to>
      <xdr:col>5</xdr:col>
      <xdr:colOff>557784</xdr:colOff>
      <xdr:row>1</xdr:row>
      <xdr:rowOff>523875</xdr:rowOff>
    </xdr:to>
    <xdr:pic>
      <xdr:nvPicPr>
        <xdr:cNvPr id="3" name="Picture 2" descr="Colour Logo"/>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19800" y="123825"/>
          <a:ext cx="1110234" cy="590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17</xdr:col>
      <xdr:colOff>1476375</xdr:colOff>
      <xdr:row>0</xdr:row>
      <xdr:rowOff>38100</xdr:rowOff>
    </xdr:from>
    <xdr:to>
      <xdr:col>17</xdr:col>
      <xdr:colOff>2586609</xdr:colOff>
      <xdr:row>2</xdr:row>
      <xdr:rowOff>171450</xdr:rowOff>
    </xdr:to>
    <xdr:pic>
      <xdr:nvPicPr>
        <xdr:cNvPr id="2" name="Picture 1" descr="Colour Logo"/>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667875" y="38100"/>
          <a:ext cx="1110234" cy="590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1476375</xdr:colOff>
      <xdr:row>0</xdr:row>
      <xdr:rowOff>38100</xdr:rowOff>
    </xdr:from>
    <xdr:to>
      <xdr:col>17</xdr:col>
      <xdr:colOff>2586609</xdr:colOff>
      <xdr:row>2</xdr:row>
      <xdr:rowOff>171450</xdr:rowOff>
    </xdr:to>
    <xdr:pic>
      <xdr:nvPicPr>
        <xdr:cNvPr id="3" name="Picture 2" descr="Colour Logo"/>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667875" y="38100"/>
          <a:ext cx="1110234" cy="590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17</xdr:col>
      <xdr:colOff>1476375</xdr:colOff>
      <xdr:row>0</xdr:row>
      <xdr:rowOff>38100</xdr:rowOff>
    </xdr:from>
    <xdr:to>
      <xdr:col>17</xdr:col>
      <xdr:colOff>2586609</xdr:colOff>
      <xdr:row>2</xdr:row>
      <xdr:rowOff>171450</xdr:rowOff>
    </xdr:to>
    <xdr:pic>
      <xdr:nvPicPr>
        <xdr:cNvPr id="2" name="Picture 1" descr="Colour Logo"/>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667875" y="38100"/>
          <a:ext cx="1110234" cy="590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1476375</xdr:colOff>
      <xdr:row>0</xdr:row>
      <xdr:rowOff>38100</xdr:rowOff>
    </xdr:from>
    <xdr:to>
      <xdr:col>17</xdr:col>
      <xdr:colOff>2586609</xdr:colOff>
      <xdr:row>2</xdr:row>
      <xdr:rowOff>171450</xdr:rowOff>
    </xdr:to>
    <xdr:pic>
      <xdr:nvPicPr>
        <xdr:cNvPr id="3" name="Picture 2" descr="Colour Logo"/>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667875" y="38100"/>
          <a:ext cx="1110234" cy="590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17</xdr:col>
      <xdr:colOff>1476375</xdr:colOff>
      <xdr:row>0</xdr:row>
      <xdr:rowOff>38100</xdr:rowOff>
    </xdr:from>
    <xdr:to>
      <xdr:col>17</xdr:col>
      <xdr:colOff>2586609</xdr:colOff>
      <xdr:row>2</xdr:row>
      <xdr:rowOff>171450</xdr:rowOff>
    </xdr:to>
    <xdr:pic>
      <xdr:nvPicPr>
        <xdr:cNvPr id="2" name="Picture 1" descr="Colour Logo"/>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667875" y="38100"/>
          <a:ext cx="1110234" cy="590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1476375</xdr:colOff>
      <xdr:row>0</xdr:row>
      <xdr:rowOff>38100</xdr:rowOff>
    </xdr:from>
    <xdr:to>
      <xdr:col>17</xdr:col>
      <xdr:colOff>2586609</xdr:colOff>
      <xdr:row>2</xdr:row>
      <xdr:rowOff>171450</xdr:rowOff>
    </xdr:to>
    <xdr:pic>
      <xdr:nvPicPr>
        <xdr:cNvPr id="3" name="Picture 2" descr="Colour Logo"/>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667875" y="38100"/>
          <a:ext cx="1110234" cy="590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xdr:from>
      <xdr:col>17</xdr:col>
      <xdr:colOff>1476375</xdr:colOff>
      <xdr:row>0</xdr:row>
      <xdr:rowOff>38100</xdr:rowOff>
    </xdr:from>
    <xdr:to>
      <xdr:col>17</xdr:col>
      <xdr:colOff>2586609</xdr:colOff>
      <xdr:row>2</xdr:row>
      <xdr:rowOff>171450</xdr:rowOff>
    </xdr:to>
    <xdr:pic>
      <xdr:nvPicPr>
        <xdr:cNvPr id="2" name="Picture 1" descr="Colour Logo"/>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667875" y="38100"/>
          <a:ext cx="1110234" cy="590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1476375</xdr:colOff>
      <xdr:row>0</xdr:row>
      <xdr:rowOff>38100</xdr:rowOff>
    </xdr:from>
    <xdr:to>
      <xdr:col>17</xdr:col>
      <xdr:colOff>2586609</xdr:colOff>
      <xdr:row>2</xdr:row>
      <xdr:rowOff>171450</xdr:rowOff>
    </xdr:to>
    <xdr:pic>
      <xdr:nvPicPr>
        <xdr:cNvPr id="3" name="Picture 2" descr="Colour Logo"/>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667875" y="38100"/>
          <a:ext cx="1110234" cy="590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xdr:from>
      <xdr:col>17</xdr:col>
      <xdr:colOff>1476375</xdr:colOff>
      <xdr:row>0</xdr:row>
      <xdr:rowOff>38100</xdr:rowOff>
    </xdr:from>
    <xdr:to>
      <xdr:col>17</xdr:col>
      <xdr:colOff>2586609</xdr:colOff>
      <xdr:row>2</xdr:row>
      <xdr:rowOff>171450</xdr:rowOff>
    </xdr:to>
    <xdr:pic>
      <xdr:nvPicPr>
        <xdr:cNvPr id="2" name="Picture 1" descr="Colour Logo"/>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667875" y="38100"/>
          <a:ext cx="1110234" cy="590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1476375</xdr:colOff>
      <xdr:row>0</xdr:row>
      <xdr:rowOff>38100</xdr:rowOff>
    </xdr:from>
    <xdr:to>
      <xdr:col>17</xdr:col>
      <xdr:colOff>2586609</xdr:colOff>
      <xdr:row>2</xdr:row>
      <xdr:rowOff>171450</xdr:rowOff>
    </xdr:to>
    <xdr:pic>
      <xdr:nvPicPr>
        <xdr:cNvPr id="3" name="Picture 2" descr="Colour Logo"/>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667875" y="38100"/>
          <a:ext cx="1110234" cy="590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17</xdr:col>
      <xdr:colOff>1476375</xdr:colOff>
      <xdr:row>0</xdr:row>
      <xdr:rowOff>38100</xdr:rowOff>
    </xdr:from>
    <xdr:to>
      <xdr:col>17</xdr:col>
      <xdr:colOff>2586609</xdr:colOff>
      <xdr:row>2</xdr:row>
      <xdr:rowOff>171450</xdr:rowOff>
    </xdr:to>
    <xdr:pic>
      <xdr:nvPicPr>
        <xdr:cNvPr id="3" name="Picture 2" descr="Colour Logo"/>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667875" y="38100"/>
          <a:ext cx="1110234" cy="590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17</xdr:col>
      <xdr:colOff>1476375</xdr:colOff>
      <xdr:row>0</xdr:row>
      <xdr:rowOff>38100</xdr:rowOff>
    </xdr:from>
    <xdr:to>
      <xdr:col>17</xdr:col>
      <xdr:colOff>2586609</xdr:colOff>
      <xdr:row>2</xdr:row>
      <xdr:rowOff>171450</xdr:rowOff>
    </xdr:to>
    <xdr:pic>
      <xdr:nvPicPr>
        <xdr:cNvPr id="2" name="Picture 1" descr="Colour Logo"/>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667875" y="38100"/>
          <a:ext cx="1110234" cy="590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17</xdr:col>
      <xdr:colOff>1476375</xdr:colOff>
      <xdr:row>0</xdr:row>
      <xdr:rowOff>38100</xdr:rowOff>
    </xdr:from>
    <xdr:to>
      <xdr:col>17</xdr:col>
      <xdr:colOff>2586609</xdr:colOff>
      <xdr:row>2</xdr:row>
      <xdr:rowOff>171450</xdr:rowOff>
    </xdr:to>
    <xdr:pic>
      <xdr:nvPicPr>
        <xdr:cNvPr id="2" name="Picture 1" descr="Colour Logo"/>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667875" y="38100"/>
          <a:ext cx="1110234" cy="590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1476375</xdr:colOff>
      <xdr:row>0</xdr:row>
      <xdr:rowOff>38100</xdr:rowOff>
    </xdr:from>
    <xdr:to>
      <xdr:col>17</xdr:col>
      <xdr:colOff>2586609</xdr:colOff>
      <xdr:row>2</xdr:row>
      <xdr:rowOff>171450</xdr:rowOff>
    </xdr:to>
    <xdr:pic>
      <xdr:nvPicPr>
        <xdr:cNvPr id="3" name="Picture 2" descr="Colour Logo"/>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667875" y="38100"/>
          <a:ext cx="1110234" cy="590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1476375</xdr:colOff>
      <xdr:row>0</xdr:row>
      <xdr:rowOff>38100</xdr:rowOff>
    </xdr:from>
    <xdr:to>
      <xdr:col>17</xdr:col>
      <xdr:colOff>2586609</xdr:colOff>
      <xdr:row>2</xdr:row>
      <xdr:rowOff>171450</xdr:rowOff>
    </xdr:to>
    <xdr:pic>
      <xdr:nvPicPr>
        <xdr:cNvPr id="5" name="Picture 4" descr="Colour Logo"/>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667875" y="38100"/>
          <a:ext cx="1110234" cy="590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17</xdr:col>
      <xdr:colOff>1476375</xdr:colOff>
      <xdr:row>0</xdr:row>
      <xdr:rowOff>38100</xdr:rowOff>
    </xdr:from>
    <xdr:to>
      <xdr:col>17</xdr:col>
      <xdr:colOff>2586609</xdr:colOff>
      <xdr:row>2</xdr:row>
      <xdr:rowOff>171450</xdr:rowOff>
    </xdr:to>
    <xdr:pic>
      <xdr:nvPicPr>
        <xdr:cNvPr id="2" name="Picture 1" descr="Colour Logo"/>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667875" y="38100"/>
          <a:ext cx="1110234" cy="590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1476375</xdr:colOff>
      <xdr:row>0</xdr:row>
      <xdr:rowOff>38100</xdr:rowOff>
    </xdr:from>
    <xdr:to>
      <xdr:col>17</xdr:col>
      <xdr:colOff>2586609</xdr:colOff>
      <xdr:row>2</xdr:row>
      <xdr:rowOff>171450</xdr:rowOff>
    </xdr:to>
    <xdr:pic>
      <xdr:nvPicPr>
        <xdr:cNvPr id="6" name="Picture 5" descr="Colour Logo"/>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667875" y="38100"/>
          <a:ext cx="1110234" cy="590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17</xdr:col>
      <xdr:colOff>1476375</xdr:colOff>
      <xdr:row>0</xdr:row>
      <xdr:rowOff>38100</xdr:rowOff>
    </xdr:from>
    <xdr:to>
      <xdr:col>17</xdr:col>
      <xdr:colOff>2586609</xdr:colOff>
      <xdr:row>2</xdr:row>
      <xdr:rowOff>171450</xdr:rowOff>
    </xdr:to>
    <xdr:pic>
      <xdr:nvPicPr>
        <xdr:cNvPr id="2" name="Picture 1" descr="Colour Logo"/>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667875" y="38100"/>
          <a:ext cx="1110234" cy="590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1476375</xdr:colOff>
      <xdr:row>0</xdr:row>
      <xdr:rowOff>38100</xdr:rowOff>
    </xdr:from>
    <xdr:to>
      <xdr:col>17</xdr:col>
      <xdr:colOff>2586609</xdr:colOff>
      <xdr:row>2</xdr:row>
      <xdr:rowOff>171450</xdr:rowOff>
    </xdr:to>
    <xdr:pic>
      <xdr:nvPicPr>
        <xdr:cNvPr id="3" name="Picture 2" descr="Colour Logo"/>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667875" y="38100"/>
          <a:ext cx="1110234" cy="590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17</xdr:col>
      <xdr:colOff>1476375</xdr:colOff>
      <xdr:row>0</xdr:row>
      <xdr:rowOff>38100</xdr:rowOff>
    </xdr:from>
    <xdr:to>
      <xdr:col>17</xdr:col>
      <xdr:colOff>2586609</xdr:colOff>
      <xdr:row>2</xdr:row>
      <xdr:rowOff>171450</xdr:rowOff>
    </xdr:to>
    <xdr:pic>
      <xdr:nvPicPr>
        <xdr:cNvPr id="2" name="Picture 1" descr="Colour Logo"/>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667875" y="38100"/>
          <a:ext cx="1110234" cy="590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1476375</xdr:colOff>
      <xdr:row>0</xdr:row>
      <xdr:rowOff>38100</xdr:rowOff>
    </xdr:from>
    <xdr:to>
      <xdr:col>17</xdr:col>
      <xdr:colOff>2586609</xdr:colOff>
      <xdr:row>2</xdr:row>
      <xdr:rowOff>171450</xdr:rowOff>
    </xdr:to>
    <xdr:pic>
      <xdr:nvPicPr>
        <xdr:cNvPr id="3" name="Picture 2" descr="Colour Logo"/>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667875" y="38100"/>
          <a:ext cx="1110234" cy="590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17</xdr:col>
      <xdr:colOff>1476375</xdr:colOff>
      <xdr:row>0</xdr:row>
      <xdr:rowOff>38100</xdr:rowOff>
    </xdr:from>
    <xdr:to>
      <xdr:col>17</xdr:col>
      <xdr:colOff>2586609</xdr:colOff>
      <xdr:row>2</xdr:row>
      <xdr:rowOff>171450</xdr:rowOff>
    </xdr:to>
    <xdr:pic>
      <xdr:nvPicPr>
        <xdr:cNvPr id="2" name="Picture 1" descr="Colour Logo"/>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667875" y="38100"/>
          <a:ext cx="1110234" cy="590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1476375</xdr:colOff>
      <xdr:row>0</xdr:row>
      <xdr:rowOff>38100</xdr:rowOff>
    </xdr:from>
    <xdr:to>
      <xdr:col>17</xdr:col>
      <xdr:colOff>2586609</xdr:colOff>
      <xdr:row>2</xdr:row>
      <xdr:rowOff>171450</xdr:rowOff>
    </xdr:to>
    <xdr:pic>
      <xdr:nvPicPr>
        <xdr:cNvPr id="3" name="Picture 2" descr="Colour Logo"/>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667875" y="38100"/>
          <a:ext cx="1110234" cy="590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17</xdr:col>
      <xdr:colOff>1476375</xdr:colOff>
      <xdr:row>0</xdr:row>
      <xdr:rowOff>38100</xdr:rowOff>
    </xdr:from>
    <xdr:to>
      <xdr:col>17</xdr:col>
      <xdr:colOff>2586609</xdr:colOff>
      <xdr:row>2</xdr:row>
      <xdr:rowOff>171450</xdr:rowOff>
    </xdr:to>
    <xdr:pic>
      <xdr:nvPicPr>
        <xdr:cNvPr id="2" name="Picture 1" descr="Colour Logo"/>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667875" y="38100"/>
          <a:ext cx="1110234" cy="590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1476375</xdr:colOff>
      <xdr:row>0</xdr:row>
      <xdr:rowOff>38100</xdr:rowOff>
    </xdr:from>
    <xdr:to>
      <xdr:col>17</xdr:col>
      <xdr:colOff>2586609</xdr:colOff>
      <xdr:row>2</xdr:row>
      <xdr:rowOff>171450</xdr:rowOff>
    </xdr:to>
    <xdr:pic>
      <xdr:nvPicPr>
        <xdr:cNvPr id="3" name="Picture 2" descr="Colour Logo"/>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667875" y="38100"/>
          <a:ext cx="1110234" cy="590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H34"/>
  <sheetViews>
    <sheetView showGridLines="0" showRowColHeaders="0" tabSelected="1" workbookViewId="0">
      <selection activeCell="C3" sqref="C3"/>
    </sheetView>
  </sheetViews>
  <sheetFormatPr defaultRowHeight="15" x14ac:dyDescent="0.25"/>
  <cols>
    <col min="1" max="1" width="9.140625" style="14"/>
    <col min="2" max="2" width="26.28515625" style="14" customWidth="1"/>
    <col min="3" max="3" width="34.5703125" style="14" customWidth="1"/>
    <col min="4" max="4" width="3.28515625" style="14" customWidth="1"/>
    <col min="5" max="5" width="44.28515625" style="14" bestFit="1" customWidth="1"/>
    <col min="6" max="16384" width="9.140625" style="14"/>
  </cols>
  <sheetData>
    <row r="2" spans="2:8" ht="45" customHeight="1" x14ac:dyDescent="0.25"/>
    <row r="3" spans="2:8" x14ac:dyDescent="0.25">
      <c r="B3" s="14" t="s">
        <v>30</v>
      </c>
      <c r="C3" s="33"/>
      <c r="D3" s="25"/>
    </row>
    <row r="4" spans="2:8" x14ac:dyDescent="0.25">
      <c r="C4" s="35" t="str">
        <f>IF(C3="","PLEASE ENTER YOUR NAME","")</f>
        <v>PLEASE ENTER YOUR NAME</v>
      </c>
      <c r="F4" s="26"/>
    </row>
    <row r="5" spans="2:8" x14ac:dyDescent="0.25">
      <c r="B5" s="26" t="s">
        <v>42</v>
      </c>
    </row>
    <row r="6" spans="2:8" x14ac:dyDescent="0.25">
      <c r="B6" s="14" t="s">
        <v>12</v>
      </c>
      <c r="C6" s="59">
        <v>0.3125</v>
      </c>
      <c r="E6" s="25" t="s">
        <v>40</v>
      </c>
      <c r="F6" s="58"/>
    </row>
    <row r="7" spans="2:8" x14ac:dyDescent="0.25">
      <c r="B7" s="14" t="s">
        <v>13</v>
      </c>
      <c r="C7" s="59">
        <v>0.3125</v>
      </c>
      <c r="E7" s="28"/>
      <c r="F7" s="34" t="str">
        <f>IF(F6="","PLEASE ENTER HOURS BROUGHT FORWARD","")</f>
        <v>PLEASE ENTER HOURS BROUGHT FORWARD</v>
      </c>
    </row>
    <row r="8" spans="2:8" x14ac:dyDescent="0.25">
      <c r="B8" s="14" t="s">
        <v>14</v>
      </c>
      <c r="C8" s="59">
        <v>0.3125</v>
      </c>
      <c r="E8" s="29"/>
    </row>
    <row r="9" spans="2:8" x14ac:dyDescent="0.25">
      <c r="B9" s="14" t="s">
        <v>15</v>
      </c>
      <c r="C9" s="59">
        <v>0.3125</v>
      </c>
      <c r="E9" s="27" t="s">
        <v>41</v>
      </c>
      <c r="F9" s="51">
        <f>'Period 13'!O31</f>
        <v>0</v>
      </c>
    </row>
    <row r="10" spans="2:8" ht="15" customHeight="1" x14ac:dyDescent="0.25">
      <c r="B10" s="14" t="s">
        <v>16</v>
      </c>
      <c r="C10" s="59">
        <v>0.3125</v>
      </c>
      <c r="E10" s="63" t="str">
        <f>IF(F9&lt;C21,"","The maximum amount of Flexi leave you can carry over per accounting period is:")</f>
        <v/>
      </c>
      <c r="F10" s="64" t="str">
        <f>IF(E10="","",C21)</f>
        <v/>
      </c>
      <c r="G10" s="34"/>
      <c r="H10" s="34"/>
    </row>
    <row r="11" spans="2:8" x14ac:dyDescent="0.25">
      <c r="B11" s="30" t="s">
        <v>17</v>
      </c>
      <c r="C11" s="51">
        <f>SUM(C6:C10)</f>
        <v>1.5625</v>
      </c>
      <c r="E11" s="63"/>
      <c r="F11" s="64"/>
    </row>
    <row r="12" spans="2:8" x14ac:dyDescent="0.25">
      <c r="C12" s="34" t="str">
        <f>IF(C11=0,"PLEASE ENTER YOUR CONTRACTED HOURS","")</f>
        <v/>
      </c>
    </row>
    <row r="13" spans="2:8" x14ac:dyDescent="0.25">
      <c r="B13" s="60" t="s">
        <v>52</v>
      </c>
      <c r="C13" s="61"/>
    </row>
    <row r="14" spans="2:8" x14ac:dyDescent="0.25">
      <c r="C14" s="34" t="str">
        <f>IF(C13="","PLEASE ENTER TIMESHEET START DATE (DD/MM/YY)","")</f>
        <v>PLEASE ENTER TIMESHEET START DATE (DD/MM/YY)</v>
      </c>
    </row>
    <row r="15" spans="2:8" x14ac:dyDescent="0.25">
      <c r="C15" s="34"/>
    </row>
    <row r="16" spans="2:8" x14ac:dyDescent="0.25">
      <c r="B16" s="57" t="s">
        <v>46</v>
      </c>
    </row>
    <row r="17" spans="2:3" x14ac:dyDescent="0.25">
      <c r="B17" s="57" t="s">
        <v>51</v>
      </c>
    </row>
    <row r="18" spans="2:3" ht="15" hidden="1" customHeight="1" x14ac:dyDescent="0.25"/>
    <row r="19" spans="2:3" ht="15" hidden="1" customHeight="1" x14ac:dyDescent="0.25">
      <c r="B19" s="14" t="s">
        <v>34</v>
      </c>
      <c r="C19" s="24">
        <v>39903</v>
      </c>
    </row>
    <row r="20" spans="2:3" ht="15" hidden="1" customHeight="1" x14ac:dyDescent="0.25"/>
    <row r="21" spans="2:3" ht="15" hidden="1" customHeight="1" x14ac:dyDescent="0.25">
      <c r="B21" s="14" t="s">
        <v>43</v>
      </c>
      <c r="C21" s="32">
        <f>(C11/5)*2</f>
        <v>0.625</v>
      </c>
    </row>
    <row r="22" spans="2:3" ht="15" hidden="1" customHeight="1" x14ac:dyDescent="0.25">
      <c r="B22" s="14" t="s">
        <v>44</v>
      </c>
      <c r="C22" s="32">
        <f>(C11/5)/1.875</f>
        <v>0.16666666666666666</v>
      </c>
    </row>
    <row r="23" spans="2:3" ht="15" hidden="1" customHeight="1" x14ac:dyDescent="0.25">
      <c r="B23" s="14" t="s">
        <v>45</v>
      </c>
      <c r="C23" s="48">
        <f>-C22</f>
        <v>-0.16666666666666666</v>
      </c>
    </row>
    <row r="25" spans="2:3" x14ac:dyDescent="0.25">
      <c r="B25" s="14" t="s">
        <v>47</v>
      </c>
    </row>
    <row r="26" spans="2:3" x14ac:dyDescent="0.25">
      <c r="B26" s="14" t="s">
        <v>53</v>
      </c>
    </row>
    <row r="27" spans="2:3" x14ac:dyDescent="0.25">
      <c r="B27" s="14" t="s">
        <v>54</v>
      </c>
      <c r="C27" s="32"/>
    </row>
    <row r="28" spans="2:3" x14ac:dyDescent="0.25">
      <c r="B28" s="14" t="s">
        <v>48</v>
      </c>
    </row>
    <row r="29" spans="2:3" x14ac:dyDescent="0.25">
      <c r="B29" s="14" t="s">
        <v>49</v>
      </c>
    </row>
    <row r="30" spans="2:3" x14ac:dyDescent="0.25">
      <c r="B30" s="14" t="s">
        <v>50</v>
      </c>
    </row>
    <row r="34" spans="2:2" x14ac:dyDescent="0.25">
      <c r="B34" s="14" t="s">
        <v>55</v>
      </c>
    </row>
  </sheetData>
  <sheetProtection password="DAC5" sheet="1" objects="1" scenarios="1" selectLockedCells="1"/>
  <mergeCells count="2">
    <mergeCell ref="E10:E11"/>
    <mergeCell ref="F10:F11"/>
  </mergeCells>
  <pageMargins left="0.7" right="0.7" top="0.75" bottom="0.75" header="0.3" footer="0.3"/>
  <pageSetup paperSize="9" scale="90" orientation="landscape" verticalDpi="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34"/>
  <sheetViews>
    <sheetView showGridLines="0" showRowColHeaders="0" topLeftCell="C1" zoomScaleNormal="100" workbookViewId="0">
      <selection activeCell="F6" sqref="F6"/>
    </sheetView>
  </sheetViews>
  <sheetFormatPr defaultRowHeight="15" x14ac:dyDescent="0.25"/>
  <cols>
    <col min="1" max="2" width="9.140625" style="14" hidden="1" customWidth="1"/>
    <col min="3" max="3" width="6.140625" style="14" customWidth="1"/>
    <col min="4" max="4" width="7.7109375" style="14" customWidth="1"/>
    <col min="5" max="5" width="12.7109375" style="14" customWidth="1"/>
    <col min="6" max="13" width="6.7109375" style="14" customWidth="1"/>
    <col min="14" max="14" width="6.7109375" style="15" customWidth="1"/>
    <col min="15" max="16" width="7.7109375" style="15" customWidth="1"/>
    <col min="17" max="17" width="20.42578125" style="14" customWidth="1"/>
    <col min="18" max="18" width="39.140625" style="14" customWidth="1"/>
    <col min="19" max="19" width="9.140625" style="14"/>
    <col min="20" max="21" width="9.140625" style="14" hidden="1" customWidth="1"/>
    <col min="22" max="22" width="0" style="14" hidden="1" customWidth="1"/>
    <col min="23" max="16384" width="9.140625" style="14"/>
  </cols>
  <sheetData>
    <row r="1" spans="1:22" ht="21" customHeight="1" x14ac:dyDescent="0.25"/>
    <row r="2" spans="1:22" x14ac:dyDescent="0.25">
      <c r="D2" s="14" t="s">
        <v>31</v>
      </c>
      <c r="E2" s="67">
        <f>'Overview Sheet'!C3</f>
        <v>0</v>
      </c>
      <c r="F2" s="68"/>
      <c r="G2" s="68"/>
      <c r="H2" s="69"/>
      <c r="I2" s="15"/>
      <c r="J2" s="16" t="s">
        <v>33</v>
      </c>
      <c r="K2" s="70">
        <f>D6</f>
        <v>224</v>
      </c>
      <c r="L2" s="70"/>
      <c r="M2" s="70"/>
      <c r="N2" s="70"/>
    </row>
    <row r="3" spans="1:22" x14ac:dyDescent="0.25">
      <c r="F3" s="17"/>
      <c r="G3" s="17"/>
      <c r="H3" s="17"/>
      <c r="I3" s="17"/>
      <c r="J3" s="18" t="s">
        <v>32</v>
      </c>
      <c r="K3" s="71">
        <f>D28</f>
        <v>249</v>
      </c>
      <c r="L3" s="71"/>
      <c r="M3" s="71"/>
      <c r="N3" s="71"/>
    </row>
    <row r="4" spans="1:22" ht="15.75" customHeight="1" thickBot="1" x14ac:dyDescent="0.3">
      <c r="D4" s="5"/>
      <c r="E4" s="6"/>
      <c r="F4" s="79" t="s">
        <v>18</v>
      </c>
      <c r="G4" s="79"/>
      <c r="H4" s="79"/>
      <c r="I4" s="79" t="s">
        <v>19</v>
      </c>
      <c r="J4" s="79"/>
      <c r="K4" s="83"/>
      <c r="L4" s="84" t="s">
        <v>20</v>
      </c>
      <c r="M4" s="83" t="s">
        <v>21</v>
      </c>
      <c r="N4" s="83"/>
      <c r="O4" s="9" t="s">
        <v>27</v>
      </c>
      <c r="P4" s="79" t="s">
        <v>28</v>
      </c>
      <c r="Q4" s="79" t="s">
        <v>5</v>
      </c>
      <c r="R4" s="79" t="s">
        <v>29</v>
      </c>
    </row>
    <row r="5" spans="1:22" ht="15.75" thickBot="1" x14ac:dyDescent="0.3">
      <c r="A5" s="14" t="s">
        <v>10</v>
      </c>
      <c r="D5" s="86" t="s">
        <v>22</v>
      </c>
      <c r="E5" s="87"/>
      <c r="F5" s="7" t="s">
        <v>23</v>
      </c>
      <c r="G5" s="54" t="s">
        <v>24</v>
      </c>
      <c r="H5" s="54" t="s">
        <v>25</v>
      </c>
      <c r="I5" s="54" t="s">
        <v>23</v>
      </c>
      <c r="J5" s="54" t="s">
        <v>24</v>
      </c>
      <c r="K5" s="54" t="s">
        <v>25</v>
      </c>
      <c r="L5" s="85"/>
      <c r="M5" s="54" t="s">
        <v>17</v>
      </c>
      <c r="N5" s="55" t="s">
        <v>26</v>
      </c>
      <c r="O5" s="49">
        <f>IF('Period 8'!O32="",'Period 8'!O31,'Period 8'!O32)</f>
        <v>0</v>
      </c>
      <c r="P5" s="82"/>
      <c r="Q5" s="79"/>
      <c r="R5" s="79"/>
    </row>
    <row r="6" spans="1:22" x14ac:dyDescent="0.25">
      <c r="A6" s="14" t="s">
        <v>0</v>
      </c>
      <c r="B6" s="22">
        <f>'Overview Sheet'!$C$6</f>
        <v>0.3125</v>
      </c>
      <c r="D6" s="77">
        <f>'Period 8'!D28:E28+3</f>
        <v>224</v>
      </c>
      <c r="E6" s="78"/>
      <c r="F6" s="2"/>
      <c r="G6" s="2"/>
      <c r="H6" s="19">
        <f>IF($Q6="Leave",B6/2,IF($Q6="Leave AM",B6/2,IF($Q6="Sick",B6/2,IF($Q6="Bank Holiday",B6/2,IF($Q6="Other - Enter Details",B6/2,SUM(G6-F6))))))</f>
        <v>0</v>
      </c>
      <c r="I6" s="2"/>
      <c r="J6" s="2"/>
      <c r="K6" s="19">
        <f>IF($Q6="Leave",B6/2,IF($Q6="Leave PM",B6/2,IF($Q6="Sick",B6/2,IF($Q6="Bank Holiday",B6/2,IF($Q6="Other - Enter Details",B6/2,SUM(J6-I6))))))</f>
        <v>0</v>
      </c>
      <c r="L6" s="2"/>
      <c r="M6" s="19">
        <f>SUM(H6+K6)-L6</f>
        <v>0</v>
      </c>
      <c r="N6" s="23" t="str">
        <f>IF(OR(G6&lt;&gt;"",J6&lt;&gt;"",Q6&lt;&gt;""),ROUND(M6-B6,15),"")</f>
        <v/>
      </c>
      <c r="O6" s="50">
        <f>IF(OR(G6&lt;&gt;"",J6&lt;&gt;"",Q6&lt;&gt;""),O5+N6,O5)</f>
        <v>0</v>
      </c>
      <c r="P6" s="4"/>
      <c r="Q6" s="1"/>
      <c r="R6" s="1"/>
      <c r="T6" s="14" t="s">
        <v>5</v>
      </c>
      <c r="U6" s="14">
        <f>IF(H6&gt;0.25,1,0)</f>
        <v>0</v>
      </c>
      <c r="V6" s="14">
        <f>IF(K6&gt;0.25,1,0)</f>
        <v>0</v>
      </c>
    </row>
    <row r="7" spans="1:22" x14ac:dyDescent="0.25">
      <c r="A7" s="14" t="s">
        <v>1</v>
      </c>
      <c r="B7" s="22">
        <f>'Overview Sheet'!$C$7</f>
        <v>0.3125</v>
      </c>
      <c r="D7" s="77">
        <f>D6+1</f>
        <v>225</v>
      </c>
      <c r="E7" s="78"/>
      <c r="F7" s="2"/>
      <c r="G7" s="2"/>
      <c r="H7" s="19">
        <f>IF($Q7="Leave",B7/2,IF($Q7="Leave AM",B7/2,IF($Q7="Sick",B7/2,IF($Q7="Bank Holiday",B7/2,IF($Q7="Other - Enter Details",B7/2,SUM(G7-F7))))))</f>
        <v>0</v>
      </c>
      <c r="I7" s="2"/>
      <c r="J7" s="2"/>
      <c r="K7" s="19">
        <f>IF($Q7="Leave",B7/2,IF($Q7="Leave PM",B7/2,IF($Q7="Sick",B7/2,IF($Q7="Bank Holiday",B7/2,IF($Q7="Other - Enter Details",B7/2,SUM(J7-I7))))))</f>
        <v>0</v>
      </c>
      <c r="L7" s="3"/>
      <c r="M7" s="19">
        <f t="shared" ref="M7:M10" si="0">H7+K7-L7</f>
        <v>0</v>
      </c>
      <c r="N7" s="23" t="str">
        <f t="shared" ref="N7:N10" si="1">IF(OR(G7&lt;&gt;"",J7&lt;&gt;"",Q7&lt;&gt;""),ROUND(M7-B7,15),"")</f>
        <v/>
      </c>
      <c r="O7" s="23">
        <f>IF(OR(G7&lt;&gt;"",J7&lt;&gt;"",Q7&lt;&gt;""),O6+N7,O6)</f>
        <v>0</v>
      </c>
      <c r="P7" s="4"/>
      <c r="Q7" s="1"/>
      <c r="R7" s="1"/>
      <c r="T7" s="14" t="s">
        <v>6</v>
      </c>
      <c r="U7" s="14">
        <f t="shared" ref="U7:U10" si="2">IF(H7&gt;0.25,1,0)</f>
        <v>0</v>
      </c>
      <c r="V7" s="14">
        <f t="shared" ref="V7:V10" si="3">IF(K7&gt;0.25,1,0)</f>
        <v>0</v>
      </c>
    </row>
    <row r="8" spans="1:22" x14ac:dyDescent="0.25">
      <c r="A8" s="14" t="s">
        <v>2</v>
      </c>
      <c r="B8" s="22">
        <f>'Overview Sheet'!$C$8</f>
        <v>0.3125</v>
      </c>
      <c r="D8" s="77">
        <f t="shared" ref="D8:D10" si="4">D7+1</f>
        <v>226</v>
      </c>
      <c r="E8" s="78"/>
      <c r="F8" s="2"/>
      <c r="G8" s="2"/>
      <c r="H8" s="19">
        <f>IF($Q8="Leave",B8/2,IF($Q8="Leave AM",B8/2,IF($Q8="Sick",B8/2,IF($Q8="Bank Holiday",B8/2,IF($Q8="Other - Enter Details",B8/2,SUM(G8-F8))))))</f>
        <v>0</v>
      </c>
      <c r="I8" s="2"/>
      <c r="J8" s="2"/>
      <c r="K8" s="19">
        <f>IF($Q8="Leave",B8/2,IF($Q8="Leave PM",B8/2,IF($Q8="Sick",B8/2,IF($Q8="Bank Holiday",B8/2,IF($Q8="Other - Enter Details",B8/2,SUM(J8-I8))))))</f>
        <v>0</v>
      </c>
      <c r="L8" s="3"/>
      <c r="M8" s="19">
        <f t="shared" si="0"/>
        <v>0</v>
      </c>
      <c r="N8" s="23" t="str">
        <f t="shared" si="1"/>
        <v/>
      </c>
      <c r="O8" s="23">
        <f>IF(OR(G8&lt;&gt;"",J8&lt;&gt;"",Q8&lt;&gt;""),O7+N8,O7)</f>
        <v>0</v>
      </c>
      <c r="P8" s="4"/>
      <c r="Q8" s="1"/>
      <c r="R8" s="1"/>
      <c r="T8" s="14" t="s">
        <v>7</v>
      </c>
      <c r="U8" s="14">
        <f t="shared" si="2"/>
        <v>0</v>
      </c>
      <c r="V8" s="14">
        <f t="shared" si="3"/>
        <v>0</v>
      </c>
    </row>
    <row r="9" spans="1:22" x14ac:dyDescent="0.25">
      <c r="A9" s="14" t="s">
        <v>3</v>
      </c>
      <c r="B9" s="22">
        <f>'Overview Sheet'!$C$9</f>
        <v>0.3125</v>
      </c>
      <c r="D9" s="77">
        <f t="shared" si="4"/>
        <v>227</v>
      </c>
      <c r="E9" s="78"/>
      <c r="F9" s="2"/>
      <c r="G9" s="2"/>
      <c r="H9" s="19">
        <f>IF($Q9="Leave",B9/2,IF($Q9="Leave AM",B9/2,IF($Q9="Sick",B9/2,IF($Q9="Bank Holiday",B9/2,IF($Q9="Other - Enter Details",B9/2,SUM(G9-F9))))))</f>
        <v>0</v>
      </c>
      <c r="I9" s="2"/>
      <c r="J9" s="2"/>
      <c r="K9" s="19">
        <f>IF($Q9="Leave",B9/2,IF($Q9="Leave PM",B9/2,IF($Q9="Sick",B9/2,IF($Q9="Bank Holiday",B9/2,IF($Q9="Other - Enter Details",B9/2,SUM(J9-I9))))))</f>
        <v>0</v>
      </c>
      <c r="L9" s="3"/>
      <c r="M9" s="19">
        <f t="shared" si="0"/>
        <v>0</v>
      </c>
      <c r="N9" s="23" t="str">
        <f t="shared" si="1"/>
        <v/>
      </c>
      <c r="O9" s="23">
        <f>IF(OR(G9&lt;&gt;"",J9&lt;&gt;"",Q9&lt;&gt;""),O8+N9,O8)</f>
        <v>0</v>
      </c>
      <c r="P9" s="4"/>
      <c r="Q9" s="1"/>
      <c r="R9" s="1"/>
      <c r="T9" s="14" t="s">
        <v>11</v>
      </c>
      <c r="U9" s="14">
        <f t="shared" si="2"/>
        <v>0</v>
      </c>
      <c r="V9" s="14">
        <f t="shared" si="3"/>
        <v>0</v>
      </c>
    </row>
    <row r="10" spans="1:22" x14ac:dyDescent="0.25">
      <c r="A10" s="14" t="s">
        <v>4</v>
      </c>
      <c r="B10" s="22">
        <f>'Overview Sheet'!$C$10</f>
        <v>0.3125</v>
      </c>
      <c r="D10" s="77">
        <f t="shared" si="4"/>
        <v>228</v>
      </c>
      <c r="E10" s="78"/>
      <c r="F10" s="2"/>
      <c r="G10" s="2"/>
      <c r="H10" s="19">
        <f>IF($Q10="Leave",B10/2,IF($Q10="Leave AM",B10/2,IF($Q10="Sick",B10/2,IF($Q10="Bank Holiday",B10/2,IF($Q10="Other - Enter Details",B10/2,SUM(G10-F10))))))</f>
        <v>0</v>
      </c>
      <c r="I10" s="2"/>
      <c r="J10" s="2"/>
      <c r="K10" s="19">
        <f>IF($Q10="Leave",B10/2,IF($Q10="Leave PM",B10/2,IF($Q10="Sick",B10/2,IF($Q10="Bank Holiday",B10/2,IF($Q10="Other - Enter Details",B10/2,SUM(J10-I10))))))</f>
        <v>0</v>
      </c>
      <c r="L10" s="3"/>
      <c r="M10" s="19">
        <f t="shared" si="0"/>
        <v>0</v>
      </c>
      <c r="N10" s="23" t="str">
        <f t="shared" si="1"/>
        <v/>
      </c>
      <c r="O10" s="23">
        <f>IF(OR(G10&lt;&gt;"",J10&lt;&gt;"",Q10&lt;&gt;""),O9+N10,O9)</f>
        <v>0</v>
      </c>
      <c r="P10" s="4"/>
      <c r="Q10" s="1"/>
      <c r="R10" s="1"/>
      <c r="T10" s="14" t="s">
        <v>8</v>
      </c>
      <c r="U10" s="14">
        <f t="shared" si="2"/>
        <v>0</v>
      </c>
      <c r="V10" s="14">
        <f t="shared" si="3"/>
        <v>0</v>
      </c>
    </row>
    <row r="11" spans="1:22" x14ac:dyDescent="0.25">
      <c r="D11" s="80"/>
      <c r="E11" s="81"/>
      <c r="F11" s="81"/>
      <c r="G11" s="81"/>
      <c r="H11" s="81"/>
      <c r="I11" s="81"/>
      <c r="J11" s="81"/>
      <c r="K11" s="81"/>
      <c r="L11" s="81"/>
      <c r="M11" s="81"/>
      <c r="N11" s="81"/>
      <c r="O11" s="81"/>
      <c r="P11" s="81"/>
      <c r="Q11" s="81"/>
      <c r="R11" s="82"/>
      <c r="T11" s="14" t="s">
        <v>9</v>
      </c>
    </row>
    <row r="12" spans="1:22" x14ac:dyDescent="0.25">
      <c r="A12" s="14" t="s">
        <v>0</v>
      </c>
      <c r="B12" s="21">
        <f>'Overview Sheet'!$C$6</f>
        <v>0.3125</v>
      </c>
      <c r="D12" s="77">
        <f>D6+7</f>
        <v>231</v>
      </c>
      <c r="E12" s="78"/>
      <c r="F12" s="2"/>
      <c r="G12" s="2"/>
      <c r="H12" s="19">
        <f>IF($Q12="Leave",B12/2,IF($Q12="Leave AM",B12/2,IF($Q12="Sick",B12/2,IF($Q12="Bank Holiday",B12/2,IF($Q12="Other - Enter Details",B12/2,SUM(G12-F12))))))</f>
        <v>0</v>
      </c>
      <c r="I12" s="2"/>
      <c r="J12" s="2"/>
      <c r="K12" s="20">
        <f>IF($Q12="Leave",B12/2,IF($Q12="Leave PM",B12/2,IF($Q12="Sick",B12/2,IF($Q12="Bank Holiday",B12/2,IF($Q12="Other - Enter Details",B12/2,SUM(J12-I12))))))</f>
        <v>0</v>
      </c>
      <c r="L12" s="1"/>
      <c r="M12" s="19">
        <f>SUM(H12+K12)-L12</f>
        <v>0</v>
      </c>
      <c r="N12" s="23" t="str">
        <f t="shared" ref="N12:N16" si="5">IF(OR(G12&lt;&gt;"",J12&lt;&gt;"",Q12&lt;&gt;""),ROUND(M12-B12,15),"")</f>
        <v/>
      </c>
      <c r="O12" s="50">
        <f>IF(OR(G12&lt;&gt;"",J12&lt;&gt;"",Q12&lt;&gt;""),O10+N12,O10)</f>
        <v>0</v>
      </c>
      <c r="P12" s="4"/>
      <c r="Q12" s="1"/>
      <c r="R12" s="1"/>
      <c r="T12" s="14" t="s">
        <v>39</v>
      </c>
      <c r="U12" s="14">
        <f t="shared" ref="U12:U16" si="6">IF(H12&gt;0.25,1,0)</f>
        <v>0</v>
      </c>
      <c r="V12" s="14">
        <f t="shared" ref="V12:V16" si="7">IF(K12&gt;0.25,1,0)</f>
        <v>0</v>
      </c>
    </row>
    <row r="13" spans="1:22" x14ac:dyDescent="0.25">
      <c r="A13" s="14" t="s">
        <v>1</v>
      </c>
      <c r="B13" s="21">
        <f>'Overview Sheet'!$C$7</f>
        <v>0.3125</v>
      </c>
      <c r="D13" s="77">
        <f t="shared" ref="D13:D16" si="8">D7+7</f>
        <v>232</v>
      </c>
      <c r="E13" s="78"/>
      <c r="F13" s="2"/>
      <c r="G13" s="2"/>
      <c r="H13" s="19">
        <f>IF($Q13="Leave",B13/2,IF($Q13="Leave AM",B13/2,IF($Q13="Sick",B13/2,IF($Q13="Bank Holiday",B13/2,IF($Q13="Other - Enter Details",B13/2,SUM(G13-F13))))))</f>
        <v>0</v>
      </c>
      <c r="I13" s="2"/>
      <c r="J13" s="3"/>
      <c r="K13" s="20">
        <f>IF($Q13="Leave",B13/2,IF($Q13="Leave PM",B13/2,IF($Q13="Sick",B13/2,IF($Q13="Bank Holiday",B13/2,IF($Q13="Other - Enter Details",B13/2,SUM(J13-I13))))))</f>
        <v>0</v>
      </c>
      <c r="L13" s="1"/>
      <c r="M13" s="19">
        <f t="shared" ref="M13:M16" si="9">H13+K13-L13</f>
        <v>0</v>
      </c>
      <c r="N13" s="23" t="str">
        <f t="shared" si="5"/>
        <v/>
      </c>
      <c r="O13" s="23">
        <f>IF(OR(G13&lt;&gt;"",J13&lt;&gt;"",Q13&lt;&gt;""),O12+N13,O12)</f>
        <v>0</v>
      </c>
      <c r="P13" s="4"/>
      <c r="Q13" s="1"/>
      <c r="R13" s="1"/>
      <c r="U13" s="14">
        <f t="shared" si="6"/>
        <v>0</v>
      </c>
      <c r="V13" s="14">
        <f t="shared" si="7"/>
        <v>0</v>
      </c>
    </row>
    <row r="14" spans="1:22" x14ac:dyDescent="0.25">
      <c r="A14" s="14" t="s">
        <v>2</v>
      </c>
      <c r="B14" s="21">
        <f>'Overview Sheet'!$C$8</f>
        <v>0.3125</v>
      </c>
      <c r="D14" s="77">
        <f t="shared" si="8"/>
        <v>233</v>
      </c>
      <c r="E14" s="78"/>
      <c r="F14" s="2"/>
      <c r="G14" s="2"/>
      <c r="H14" s="19">
        <f>IF($Q14="Leave",B14/2,IF($Q14="Leave AM",B14/2,IF($Q14="Sick",B14/2,IF($Q14="Bank Holiday",B14/2,IF($Q14="Other - Enter Details",B14/2,SUM(G14-F14))))))</f>
        <v>0</v>
      </c>
      <c r="I14" s="2"/>
      <c r="J14" s="3"/>
      <c r="K14" s="20">
        <f>IF($Q14="Leave",B14/2,IF($Q14="Leave PM",B14/2,IF($Q14="Sick",B14/2,IF($Q14="Bank Holiday",B14/2,IF($Q14="Other - Enter Details",B14/2,SUM(J14-I14))))))</f>
        <v>0</v>
      </c>
      <c r="L14" s="1"/>
      <c r="M14" s="19">
        <f t="shared" si="9"/>
        <v>0</v>
      </c>
      <c r="N14" s="23" t="str">
        <f t="shared" si="5"/>
        <v/>
      </c>
      <c r="O14" s="23">
        <f>IF(OR(G14&lt;&gt;"",J14&lt;&gt;"",Q14&lt;&gt;""),O13+N14,O13)</f>
        <v>0</v>
      </c>
      <c r="P14" s="4"/>
      <c r="Q14" s="1"/>
      <c r="R14" s="1"/>
      <c r="U14" s="14">
        <f t="shared" si="6"/>
        <v>0</v>
      </c>
      <c r="V14" s="14">
        <f t="shared" si="7"/>
        <v>0</v>
      </c>
    </row>
    <row r="15" spans="1:22" x14ac:dyDescent="0.25">
      <c r="A15" s="14" t="s">
        <v>3</v>
      </c>
      <c r="B15" s="21">
        <f>'Overview Sheet'!$C$9</f>
        <v>0.3125</v>
      </c>
      <c r="D15" s="77">
        <f t="shared" si="8"/>
        <v>234</v>
      </c>
      <c r="E15" s="78"/>
      <c r="F15" s="2"/>
      <c r="G15" s="2"/>
      <c r="H15" s="19">
        <f>IF($Q15="Leave",B15/2,IF($Q15="Leave AM",B15/2,IF($Q15="Sick",B15/2,IF($Q15="Bank Holiday",B15/2,IF($Q15="Other - Enter Details",B15/2,SUM(G15-F15))))))</f>
        <v>0</v>
      </c>
      <c r="I15" s="2"/>
      <c r="J15" s="3"/>
      <c r="K15" s="20">
        <f>IF($Q15="Leave",B15/2,IF($Q15="Leave PM",B15/2,IF($Q15="Sick",B15/2,IF($Q15="Bank Holiday",B15/2,IF($Q15="Other - Enter Details",B15/2,SUM(J15-I15))))))</f>
        <v>0</v>
      </c>
      <c r="L15" s="1"/>
      <c r="M15" s="19">
        <f t="shared" si="9"/>
        <v>0</v>
      </c>
      <c r="N15" s="23" t="str">
        <f t="shared" si="5"/>
        <v/>
      </c>
      <c r="O15" s="23">
        <f>IF(OR(G15&lt;&gt;"",J15&lt;&gt;"",Q15&lt;&gt;""),O14+N15,O14)</f>
        <v>0</v>
      </c>
      <c r="P15" s="4"/>
      <c r="Q15" s="1"/>
      <c r="R15" s="1"/>
      <c r="U15" s="14">
        <f t="shared" si="6"/>
        <v>0</v>
      </c>
      <c r="V15" s="14">
        <f t="shared" si="7"/>
        <v>0</v>
      </c>
    </row>
    <row r="16" spans="1:22" x14ac:dyDescent="0.25">
      <c r="A16" s="14" t="s">
        <v>4</v>
      </c>
      <c r="B16" s="21">
        <f>'Overview Sheet'!$C$10</f>
        <v>0.3125</v>
      </c>
      <c r="D16" s="77">
        <f t="shared" si="8"/>
        <v>235</v>
      </c>
      <c r="E16" s="78"/>
      <c r="F16" s="2"/>
      <c r="G16" s="2"/>
      <c r="H16" s="19">
        <f>IF($Q16="Leave",B16/2,IF($Q16="Leave AM",B16/2,IF($Q16="Sick",B16/2,IF($Q16="Bank Holiday",B16/2,IF($Q16="Other - Enter Details",B16/2,SUM(G16-F16))))))</f>
        <v>0</v>
      </c>
      <c r="I16" s="2"/>
      <c r="J16" s="3"/>
      <c r="K16" s="20">
        <f>IF($Q16="Leave",B16/2,IF($Q16="Leave PM",B16/2,IF($Q16="Sick",B16/2,IF($Q16="Bank Holiday",B16/2,IF($Q16="Other - Enter Details",B16/2,SUM(J16-I16))))))</f>
        <v>0</v>
      </c>
      <c r="L16" s="1"/>
      <c r="M16" s="19">
        <f t="shared" si="9"/>
        <v>0</v>
      </c>
      <c r="N16" s="23" t="str">
        <f t="shared" si="5"/>
        <v/>
      </c>
      <c r="O16" s="23">
        <f>IF(OR(G16&lt;&gt;"",J16&lt;&gt;"",Q16&lt;&gt;""),O15+N16,O15)</f>
        <v>0</v>
      </c>
      <c r="P16" s="4"/>
      <c r="Q16" s="1"/>
      <c r="R16" s="1"/>
      <c r="U16" s="14">
        <f t="shared" si="6"/>
        <v>0</v>
      </c>
      <c r="V16" s="14">
        <f t="shared" si="7"/>
        <v>0</v>
      </c>
    </row>
    <row r="17" spans="1:22" x14ac:dyDescent="0.25">
      <c r="B17" s="21"/>
      <c r="D17" s="80"/>
      <c r="E17" s="81"/>
      <c r="F17" s="81"/>
      <c r="G17" s="81"/>
      <c r="H17" s="81"/>
      <c r="I17" s="81"/>
      <c r="J17" s="81"/>
      <c r="K17" s="81"/>
      <c r="L17" s="81"/>
      <c r="M17" s="81"/>
      <c r="N17" s="81"/>
      <c r="O17" s="81"/>
      <c r="P17" s="81"/>
      <c r="Q17" s="81"/>
      <c r="R17" s="82"/>
    </row>
    <row r="18" spans="1:22" x14ac:dyDescent="0.25">
      <c r="A18" s="14" t="s">
        <v>0</v>
      </c>
      <c r="B18" s="21">
        <f>'Overview Sheet'!$C$6</f>
        <v>0.3125</v>
      </c>
      <c r="D18" s="77">
        <f>D12+7</f>
        <v>238</v>
      </c>
      <c r="E18" s="78"/>
      <c r="F18" s="2"/>
      <c r="G18" s="2"/>
      <c r="H18" s="19">
        <f>IF($Q18="Leave",B18/2,IF($Q18="Leave AM",B18/2,IF($Q18="Sick",B18/2,IF($Q18="Bank Holiday",B18/2,IF($Q18="Other - Enter Details",B18/2,SUM(G18-F18))))))</f>
        <v>0</v>
      </c>
      <c r="I18" s="2"/>
      <c r="J18" s="3"/>
      <c r="K18" s="19">
        <f>IF($Q18="Leave",B18/2,IF($Q18="Leave PM",B18/2,IF($Q18="Sick",B18/2,IF($Q18="Bank Holiday",B18/2,IF($Q18="Other - Enter Details",B18/2,SUM(J18-I18))))))</f>
        <v>0</v>
      </c>
      <c r="L18" s="2"/>
      <c r="M18" s="19">
        <f>SUM(H18+K18)-L18</f>
        <v>0</v>
      </c>
      <c r="N18" s="23" t="str">
        <f t="shared" ref="N18:N22" si="10">IF(OR(G18&lt;&gt;"",J18&lt;&gt;"",Q18&lt;&gt;""),ROUND(M18-B18,15),"")</f>
        <v/>
      </c>
      <c r="O18" s="50">
        <f>IF(OR(G18&lt;&gt;"",J18&lt;&gt;"",Q18&lt;&gt;""),O16+N18,O16)</f>
        <v>0</v>
      </c>
      <c r="P18" s="4"/>
      <c r="Q18" s="1"/>
      <c r="R18" s="1"/>
      <c r="U18" s="14">
        <f t="shared" ref="U18:U22" si="11">IF(H18&gt;0.25,1,0)</f>
        <v>0</v>
      </c>
      <c r="V18" s="14">
        <f t="shared" ref="V18:V22" si="12">IF(K18&gt;0.25,1,0)</f>
        <v>0</v>
      </c>
    </row>
    <row r="19" spans="1:22" x14ac:dyDescent="0.25">
      <c r="A19" s="14" t="s">
        <v>1</v>
      </c>
      <c r="B19" s="21">
        <f>'Overview Sheet'!$C$7</f>
        <v>0.3125</v>
      </c>
      <c r="D19" s="77">
        <f t="shared" ref="D19:D22" si="13">D13+7</f>
        <v>239</v>
      </c>
      <c r="E19" s="78"/>
      <c r="F19" s="2"/>
      <c r="G19" s="2"/>
      <c r="H19" s="19">
        <f>IF($Q19="Leave",B19/2,IF($Q19="Leave AM",B19/2,IF($Q19="Sick",B19/2,IF($Q19="Bank Holiday",B19/2,IF($Q19="Other - Enter Details",B19/2,SUM(G19-F19))))))</f>
        <v>0</v>
      </c>
      <c r="I19" s="2"/>
      <c r="J19" s="3"/>
      <c r="K19" s="19">
        <f>IF($Q19="Leave",B19/2,IF($Q19="Leave PM",B19/2,IF($Q19="Sick",B19/2,IF($Q19="Bank Holiday",B19/2,IF($Q19="Other - Enter Details",B19/2,SUM(J19-I19))))))</f>
        <v>0</v>
      </c>
      <c r="L19" s="3"/>
      <c r="M19" s="19">
        <f t="shared" ref="M19:M22" si="14">H19+K19-L19</f>
        <v>0</v>
      </c>
      <c r="N19" s="23" t="str">
        <f t="shared" si="10"/>
        <v/>
      </c>
      <c r="O19" s="23">
        <f>IF(OR(G19&lt;&gt;"",J19&lt;&gt;"",Q19&lt;&gt;""),O18+N19,O18)</f>
        <v>0</v>
      </c>
      <c r="P19" s="4"/>
      <c r="Q19" s="1"/>
      <c r="R19" s="1"/>
      <c r="U19" s="14">
        <f t="shared" si="11"/>
        <v>0</v>
      </c>
      <c r="V19" s="14">
        <f t="shared" si="12"/>
        <v>0</v>
      </c>
    </row>
    <row r="20" spans="1:22" x14ac:dyDescent="0.25">
      <c r="A20" s="14" t="s">
        <v>2</v>
      </c>
      <c r="B20" s="21">
        <f>'Overview Sheet'!$C$8</f>
        <v>0.3125</v>
      </c>
      <c r="D20" s="77">
        <f t="shared" si="13"/>
        <v>240</v>
      </c>
      <c r="E20" s="78"/>
      <c r="F20" s="2"/>
      <c r="G20" s="2"/>
      <c r="H20" s="19">
        <f>IF($Q20="Leave",B20/2,IF($Q20="Leave AM",B20/2,IF($Q20="Sick",B20/2,IF($Q20="Bank Holiday",B20/2,IF($Q20="Other - Enter Details",B20/2,SUM(G20-F20))))))</f>
        <v>0</v>
      </c>
      <c r="I20" s="2"/>
      <c r="J20" s="3"/>
      <c r="K20" s="19">
        <f>IF($Q20="Leave",B20/2,IF($Q20="Leave PM",B20/2,IF($Q20="Sick",B20/2,IF($Q20="Bank Holiday",B20/2,IF($Q20="Other - Enter Details",B20/2,SUM(J20-I20))))))</f>
        <v>0</v>
      </c>
      <c r="L20" s="3"/>
      <c r="M20" s="19">
        <f t="shared" si="14"/>
        <v>0</v>
      </c>
      <c r="N20" s="23" t="str">
        <f t="shared" si="10"/>
        <v/>
      </c>
      <c r="O20" s="23">
        <f>IF(OR(G20&lt;&gt;"",J20&lt;&gt;"",Q20&lt;&gt;""),O19+N20,O19)</f>
        <v>0</v>
      </c>
      <c r="P20" s="4"/>
      <c r="Q20" s="1"/>
      <c r="R20" s="1"/>
      <c r="U20" s="14">
        <f t="shared" si="11"/>
        <v>0</v>
      </c>
      <c r="V20" s="14">
        <f t="shared" si="12"/>
        <v>0</v>
      </c>
    </row>
    <row r="21" spans="1:22" x14ac:dyDescent="0.25">
      <c r="A21" s="14" t="s">
        <v>3</v>
      </c>
      <c r="B21" s="21">
        <f>'Overview Sheet'!$C$9</f>
        <v>0.3125</v>
      </c>
      <c r="D21" s="77">
        <f t="shared" si="13"/>
        <v>241</v>
      </c>
      <c r="E21" s="78"/>
      <c r="F21" s="2"/>
      <c r="G21" s="2"/>
      <c r="H21" s="19">
        <f>IF($Q21="Leave",B21/2,IF($Q21="Leave AM",B21/2,IF($Q21="Sick",B21/2,IF($Q21="Bank Holiday",B21/2,IF($Q21="Other - Enter Details",B21/2,SUM(G21-F21))))))</f>
        <v>0</v>
      </c>
      <c r="I21" s="2"/>
      <c r="J21" s="2"/>
      <c r="K21" s="19">
        <f>IF($Q21="Leave",B21/2,IF($Q21="Leave PM",B21/2,IF($Q21="Sick",B21/2,IF($Q21="Bank Holiday",B21/2,IF($Q21="Other - Enter Details",B21/2,SUM(J21-I21))))))</f>
        <v>0</v>
      </c>
      <c r="L21" s="3"/>
      <c r="M21" s="19">
        <f t="shared" si="14"/>
        <v>0</v>
      </c>
      <c r="N21" s="23" t="str">
        <f t="shared" si="10"/>
        <v/>
      </c>
      <c r="O21" s="23">
        <f>IF(OR(G21&lt;&gt;"",J21&lt;&gt;"",Q21&lt;&gt;""),O20+N21,O20)</f>
        <v>0</v>
      </c>
      <c r="P21" s="4"/>
      <c r="Q21" s="1"/>
      <c r="R21" s="1"/>
      <c r="U21" s="14">
        <f t="shared" si="11"/>
        <v>0</v>
      </c>
      <c r="V21" s="14">
        <f t="shared" si="12"/>
        <v>0</v>
      </c>
    </row>
    <row r="22" spans="1:22" x14ac:dyDescent="0.25">
      <c r="A22" s="14" t="s">
        <v>4</v>
      </c>
      <c r="B22" s="21">
        <f>'Overview Sheet'!$C$10</f>
        <v>0.3125</v>
      </c>
      <c r="D22" s="77">
        <f t="shared" si="13"/>
        <v>242</v>
      </c>
      <c r="E22" s="78"/>
      <c r="F22" s="2"/>
      <c r="G22" s="2"/>
      <c r="H22" s="19">
        <f>IF($Q22="Leave",B22/2,IF($Q22="Leave AM",B22/2,IF($Q22="Sick",B22/2,IF($Q22="Bank Holiday",B22/2,IF($Q22="Other - Enter Details",B22/2,SUM(G22-F22))))))</f>
        <v>0</v>
      </c>
      <c r="I22" s="2"/>
      <c r="J22" s="2"/>
      <c r="K22" s="19">
        <f>IF($Q22="Leave",B22/2,IF($Q22="Leave PM",B22/2,IF($Q22="Sick",B22/2,IF($Q22="Bank Holiday",B22/2,IF($Q22="Other - Enter Details",B22/2,SUM(J22-I22))))))</f>
        <v>0</v>
      </c>
      <c r="L22" s="3"/>
      <c r="M22" s="19">
        <f t="shared" si="14"/>
        <v>0</v>
      </c>
      <c r="N22" s="23" t="str">
        <f t="shared" si="10"/>
        <v/>
      </c>
      <c r="O22" s="23">
        <f>IF(OR(G22&lt;&gt;"",J22&lt;&gt;"",Q22&lt;&gt;""),O21+N22,O21)</f>
        <v>0</v>
      </c>
      <c r="P22" s="4"/>
      <c r="Q22" s="1"/>
      <c r="R22" s="1"/>
      <c r="U22" s="14">
        <f t="shared" si="11"/>
        <v>0</v>
      </c>
      <c r="V22" s="14">
        <f t="shared" si="12"/>
        <v>0</v>
      </c>
    </row>
    <row r="23" spans="1:22" x14ac:dyDescent="0.25">
      <c r="D23" s="80"/>
      <c r="E23" s="81"/>
      <c r="F23" s="81"/>
      <c r="G23" s="81"/>
      <c r="H23" s="81"/>
      <c r="I23" s="81"/>
      <c r="J23" s="81"/>
      <c r="K23" s="81"/>
      <c r="L23" s="81"/>
      <c r="M23" s="81"/>
      <c r="N23" s="81"/>
      <c r="O23" s="81"/>
      <c r="P23" s="81"/>
      <c r="Q23" s="81"/>
      <c r="R23" s="82"/>
    </row>
    <row r="24" spans="1:22" x14ac:dyDescent="0.25">
      <c r="A24" s="14" t="s">
        <v>0</v>
      </c>
      <c r="B24" s="21">
        <f>'Overview Sheet'!$C$6</f>
        <v>0.3125</v>
      </c>
      <c r="D24" s="77">
        <f>D18+7</f>
        <v>245</v>
      </c>
      <c r="E24" s="78"/>
      <c r="F24" s="2"/>
      <c r="G24" s="2"/>
      <c r="H24" s="19">
        <f>IF($Q24="Leave",B24/2,IF($Q24="Leave AM",B24/2,IF($Q24="Sick",B24/2,IF($Q24="Bank Holiday",B24/2,IF($Q24="Other - Enter Details",B24/2,SUM(G24-F24))))))</f>
        <v>0</v>
      </c>
      <c r="I24" s="2"/>
      <c r="J24" s="2"/>
      <c r="K24" s="19">
        <f>IF($Q24="Leave",B24/2,IF($Q24="Leave PM",B24/2,IF($Q24="Sick",B24/2,IF($Q24="Bank Holiday",B24/2,IF($Q24="Other - Enter Details",B24/2,SUM(J24-I24))))))</f>
        <v>0</v>
      </c>
      <c r="L24" s="2"/>
      <c r="M24" s="19">
        <f>SUM(H24+K24)-L24</f>
        <v>0</v>
      </c>
      <c r="N24" s="23" t="str">
        <f t="shared" ref="N24:N28" si="15">IF(OR(G24&lt;&gt;"",J24&lt;&gt;"",Q24&lt;&gt;""),ROUND(M24-B24,15),"")</f>
        <v/>
      </c>
      <c r="O24" s="50">
        <f>IF(OR(G24&lt;&gt;"",J24&lt;&gt;"",Q24&lt;&gt;""),O22+N24,O22)</f>
        <v>0</v>
      </c>
      <c r="P24" s="4"/>
      <c r="Q24" s="1"/>
      <c r="R24" s="1"/>
      <c r="U24" s="14">
        <f t="shared" ref="U24:U28" si="16">IF(H24&gt;0.25,1,0)</f>
        <v>0</v>
      </c>
      <c r="V24" s="14">
        <f t="shared" ref="V24:V28" si="17">IF(K24&gt;0.25,1,0)</f>
        <v>0</v>
      </c>
    </row>
    <row r="25" spans="1:22" x14ac:dyDescent="0.25">
      <c r="A25" s="14" t="s">
        <v>1</v>
      </c>
      <c r="B25" s="21">
        <f>'Overview Sheet'!$C$7</f>
        <v>0.3125</v>
      </c>
      <c r="D25" s="77">
        <f t="shared" ref="D25:D28" si="18">D19+7</f>
        <v>246</v>
      </c>
      <c r="E25" s="78"/>
      <c r="F25" s="2"/>
      <c r="G25" s="2"/>
      <c r="H25" s="19">
        <f>IF($Q25="Leave",B25/2,IF($Q25="Leave AM",B25/2,IF($Q25="Sick",B25/2,IF($Q25="Bank Holiday",B25/2,IF($Q25="Other - Enter Details",B25/2,SUM(G25-F25))))))</f>
        <v>0</v>
      </c>
      <c r="I25" s="2"/>
      <c r="J25" s="2"/>
      <c r="K25" s="19">
        <f>IF($Q25="Leave",B25/2,IF($Q25="Leave PM",B25/2,IF($Q25="Sick",B25/2,IF($Q25="Bank Holiday",B25/2,IF($Q25="Other - Enter Details",B25/2,SUM(J25-I25))))))</f>
        <v>0</v>
      </c>
      <c r="L25" s="3"/>
      <c r="M25" s="19">
        <f t="shared" ref="M25:M28" si="19">H25+K25-L25</f>
        <v>0</v>
      </c>
      <c r="N25" s="23" t="str">
        <f t="shared" si="15"/>
        <v/>
      </c>
      <c r="O25" s="23">
        <f>IF(OR(G25&lt;&gt;"",J25&lt;&gt;"",Q25&lt;&gt;""),O24+N25,O24)</f>
        <v>0</v>
      </c>
      <c r="P25" s="4"/>
      <c r="Q25" s="1"/>
      <c r="R25" s="1"/>
      <c r="U25" s="14">
        <f t="shared" si="16"/>
        <v>0</v>
      </c>
      <c r="V25" s="14">
        <f t="shared" si="17"/>
        <v>0</v>
      </c>
    </row>
    <row r="26" spans="1:22" x14ac:dyDescent="0.25">
      <c r="A26" s="14" t="s">
        <v>2</v>
      </c>
      <c r="B26" s="21">
        <f>'Overview Sheet'!$C$8</f>
        <v>0.3125</v>
      </c>
      <c r="D26" s="77">
        <f t="shared" si="18"/>
        <v>247</v>
      </c>
      <c r="E26" s="78"/>
      <c r="F26" s="2"/>
      <c r="G26" s="2"/>
      <c r="H26" s="19">
        <f>IF($Q26="Leave",B26/2,IF($Q26="Leave AM",B26/2,IF($Q26="Sick",B26/2,IF($Q26="Bank Holiday",B26/2,IF($Q26="Other - Enter Details",B26/2,SUM(G26-F26))))))</f>
        <v>0</v>
      </c>
      <c r="I26" s="2"/>
      <c r="J26" s="2"/>
      <c r="K26" s="19">
        <f>IF($Q26="Leave",B26/2,IF($Q26="Leave PM",B26/2,IF($Q26="Sick",B26/2,IF($Q26="Bank Holiday",B26/2,IF($Q26="Other - Enter Details",B26/2,SUM(J26-I26))))))</f>
        <v>0</v>
      </c>
      <c r="L26" s="3"/>
      <c r="M26" s="19">
        <f t="shared" si="19"/>
        <v>0</v>
      </c>
      <c r="N26" s="23" t="str">
        <f t="shared" si="15"/>
        <v/>
      </c>
      <c r="O26" s="23">
        <f t="shared" ref="O26:O28" si="20">IF(OR(G26&lt;&gt;"",J26&lt;&gt;"",Q26&lt;&gt;""),O25+N26,O25)</f>
        <v>0</v>
      </c>
      <c r="P26" s="4"/>
      <c r="Q26" s="1"/>
      <c r="R26" s="1"/>
      <c r="U26" s="14">
        <f t="shared" si="16"/>
        <v>0</v>
      </c>
      <c r="V26" s="14">
        <f t="shared" si="17"/>
        <v>0</v>
      </c>
    </row>
    <row r="27" spans="1:22" x14ac:dyDescent="0.25">
      <c r="A27" s="14" t="s">
        <v>3</v>
      </c>
      <c r="B27" s="21">
        <f>'Overview Sheet'!$C$9</f>
        <v>0.3125</v>
      </c>
      <c r="D27" s="77">
        <f t="shared" si="18"/>
        <v>248</v>
      </c>
      <c r="E27" s="78"/>
      <c r="F27" s="2"/>
      <c r="G27" s="2"/>
      <c r="H27" s="19">
        <f>IF($Q27="Leave",B27/2,IF($Q27="Leave AM",B27/2,IF($Q27="Sick",B27/2,IF($Q27="Bank Holiday",B27/2,IF($Q27="Other - Enter Details",B27/2,SUM(G27-F27))))))</f>
        <v>0</v>
      </c>
      <c r="I27" s="2"/>
      <c r="J27" s="2"/>
      <c r="K27" s="19">
        <f>IF($Q27="Leave",B27/2,IF($Q27="Leave PM",B27/2,IF($Q27="Sick",B27/2,IF($Q27="Bank Holiday",B27/2,IF($Q27="Other - Enter Details",B27/2,SUM(J27-I27))))))</f>
        <v>0</v>
      </c>
      <c r="L27" s="3"/>
      <c r="M27" s="19">
        <f t="shared" si="19"/>
        <v>0</v>
      </c>
      <c r="N27" s="23" t="str">
        <f t="shared" si="15"/>
        <v/>
      </c>
      <c r="O27" s="23">
        <f t="shared" si="20"/>
        <v>0</v>
      </c>
      <c r="P27" s="4"/>
      <c r="Q27" s="1"/>
      <c r="R27" s="1"/>
      <c r="U27" s="14">
        <f t="shared" si="16"/>
        <v>0</v>
      </c>
      <c r="V27" s="14">
        <f t="shared" si="17"/>
        <v>0</v>
      </c>
    </row>
    <row r="28" spans="1:22" x14ac:dyDescent="0.25">
      <c r="A28" s="14" t="s">
        <v>4</v>
      </c>
      <c r="B28" s="21">
        <f>'Overview Sheet'!$C$10</f>
        <v>0.3125</v>
      </c>
      <c r="D28" s="77">
        <f t="shared" si="18"/>
        <v>249</v>
      </c>
      <c r="E28" s="78"/>
      <c r="F28" s="2"/>
      <c r="G28" s="2"/>
      <c r="H28" s="19">
        <f>IF($Q28="Leave",B28/2,IF($Q28="Leave AM",B28/2,IF($Q28="Sick",B28/2,IF($Q28="Bank Holiday",B28/2,IF($Q28="Other - Enter Details",B28/2,SUM(G28-F28))))))</f>
        <v>0</v>
      </c>
      <c r="I28" s="2"/>
      <c r="J28" s="2"/>
      <c r="K28" s="19">
        <f>IF($Q28="Leave",B28/2,IF($Q28="Leave PM",B28/2,IF($Q28="Sick",B28/2,IF($Q28="Bank Holiday",B28/2,IF($Q28="Other - Enter Details",B28/2,SUM(J28-I28))))))</f>
        <v>0</v>
      </c>
      <c r="L28" s="3"/>
      <c r="M28" s="19">
        <f t="shared" si="19"/>
        <v>0</v>
      </c>
      <c r="N28" s="23" t="str">
        <f t="shared" si="15"/>
        <v/>
      </c>
      <c r="O28" s="23">
        <f t="shared" si="20"/>
        <v>0</v>
      </c>
      <c r="P28" s="4"/>
      <c r="Q28" s="1"/>
      <c r="R28" s="1"/>
      <c r="U28" s="14">
        <f t="shared" si="16"/>
        <v>0</v>
      </c>
      <c r="V28" s="14">
        <f t="shared" si="17"/>
        <v>0</v>
      </c>
    </row>
    <row r="29" spans="1:22" x14ac:dyDescent="0.25">
      <c r="D29" s="80"/>
      <c r="E29" s="81"/>
      <c r="F29" s="81"/>
      <c r="G29" s="81"/>
      <c r="H29" s="81"/>
      <c r="I29" s="81"/>
      <c r="J29" s="81"/>
      <c r="K29" s="81"/>
      <c r="L29" s="81"/>
      <c r="M29" s="81"/>
      <c r="N29" s="81"/>
      <c r="O29" s="81"/>
      <c r="P29" s="81"/>
      <c r="Q29" s="81"/>
      <c r="R29" s="82"/>
      <c r="U29" s="14">
        <f>SUM(U6:V28)</f>
        <v>0</v>
      </c>
    </row>
    <row r="30" spans="1:22" ht="20.100000000000001" customHeight="1" thickBot="1" x14ac:dyDescent="0.3">
      <c r="D30" s="12" t="s">
        <v>35</v>
      </c>
      <c r="E30" s="72"/>
      <c r="F30" s="72"/>
      <c r="G30" s="72"/>
      <c r="H30" s="73" t="s">
        <v>36</v>
      </c>
      <c r="I30" s="73"/>
      <c r="J30" s="72"/>
      <c r="K30" s="72"/>
      <c r="L30" s="72"/>
      <c r="M30" s="72"/>
      <c r="N30" s="53"/>
      <c r="O30" s="11" t="s">
        <v>37</v>
      </c>
      <c r="P30" s="11"/>
      <c r="Q30" s="37" t="str">
        <f>IF(Q34=2,"You can only take one Flexi day per accounting period","")</f>
        <v/>
      </c>
      <c r="R30" s="13"/>
    </row>
    <row r="31" spans="1:22" ht="20.100000000000001" customHeight="1" thickBot="1" x14ac:dyDescent="0.3">
      <c r="D31" s="41" t="s">
        <v>38</v>
      </c>
      <c r="E31" s="66"/>
      <c r="F31" s="66"/>
      <c r="G31" s="66"/>
      <c r="H31" s="65" t="s">
        <v>38</v>
      </c>
      <c r="I31" s="65"/>
      <c r="J31" s="66"/>
      <c r="K31" s="66"/>
      <c r="L31" s="66"/>
      <c r="M31" s="66"/>
      <c r="N31" s="52"/>
      <c r="O31" s="49">
        <f>O28</f>
        <v>0</v>
      </c>
      <c r="P31" s="38"/>
      <c r="Q31" s="56" t="str">
        <f>IF(U29&gt;=1,"You should only work for a maximum of 6 hours without a break","")</f>
        <v/>
      </c>
      <c r="R31" s="42"/>
    </row>
    <row r="32" spans="1:22" x14ac:dyDescent="0.25">
      <c r="D32" s="43"/>
      <c r="E32" s="36"/>
      <c r="F32" s="44"/>
      <c r="G32" s="36"/>
      <c r="H32" s="36"/>
      <c r="I32" s="36"/>
      <c r="J32" s="36"/>
      <c r="K32" s="36"/>
      <c r="L32" s="36"/>
      <c r="M32" s="36"/>
      <c r="N32" s="45"/>
      <c r="O32" s="46" t="str">
        <f>IF(P32="","",'Overview Sheet'!$C$21)</f>
        <v/>
      </c>
      <c r="P32" s="44" t="str">
        <f>IF('Overview Sheet'!$C$21&gt;$O$31,"","Is the maximum you can carry forward per accounting period")</f>
        <v/>
      </c>
      <c r="Q32" s="36"/>
      <c r="R32" s="47"/>
    </row>
    <row r="33" spans="4:18" x14ac:dyDescent="0.25">
      <c r="D33" s="38"/>
      <c r="E33" s="38"/>
      <c r="F33" s="38"/>
      <c r="G33" s="38"/>
      <c r="H33" s="38"/>
      <c r="I33" s="38"/>
      <c r="J33" s="38"/>
      <c r="K33" s="38"/>
      <c r="L33" s="38"/>
      <c r="M33" s="38"/>
      <c r="N33" s="40"/>
      <c r="O33" s="40"/>
      <c r="P33" s="40"/>
      <c r="Q33" s="38"/>
      <c r="R33" s="38"/>
    </row>
    <row r="34" spans="4:18" ht="15" hidden="1" customHeight="1" x14ac:dyDescent="0.25">
      <c r="Q34" s="14">
        <f>COUNTIF(D6:R28,"Flexi")</f>
        <v>0</v>
      </c>
    </row>
  </sheetData>
  <sheetProtection password="DAC5" sheet="1" objects="1" scenarios="1" selectLockedCells="1"/>
  <mergeCells count="41">
    <mergeCell ref="E31:G31"/>
    <mergeCell ref="H31:I31"/>
    <mergeCell ref="J31:M31"/>
    <mergeCell ref="D26:E26"/>
    <mergeCell ref="D27:E27"/>
    <mergeCell ref="D28:E28"/>
    <mergeCell ref="D29:R29"/>
    <mergeCell ref="E30:G30"/>
    <mergeCell ref="H30:I30"/>
    <mergeCell ref="J30:M30"/>
    <mergeCell ref="D25:E25"/>
    <mergeCell ref="D14:E14"/>
    <mergeCell ref="D15:E15"/>
    <mergeCell ref="D16:E16"/>
    <mergeCell ref="D17:R17"/>
    <mergeCell ref="D18:E18"/>
    <mergeCell ref="D19:E19"/>
    <mergeCell ref="D20:E20"/>
    <mergeCell ref="D21:E21"/>
    <mergeCell ref="D22:E22"/>
    <mergeCell ref="D23:R23"/>
    <mergeCell ref="D24:E24"/>
    <mergeCell ref="D13:E13"/>
    <mergeCell ref="P4:P5"/>
    <mergeCell ref="Q4:Q5"/>
    <mergeCell ref="R4:R5"/>
    <mergeCell ref="D5:E5"/>
    <mergeCell ref="D6:E6"/>
    <mergeCell ref="D7:E7"/>
    <mergeCell ref="D8:E8"/>
    <mergeCell ref="D9:E9"/>
    <mergeCell ref="D10:E10"/>
    <mergeCell ref="D11:R11"/>
    <mergeCell ref="D12:E12"/>
    <mergeCell ref="E2:H2"/>
    <mergeCell ref="K2:N2"/>
    <mergeCell ref="K3:N3"/>
    <mergeCell ref="F4:H4"/>
    <mergeCell ref="I4:K4"/>
    <mergeCell ref="L4:L5"/>
    <mergeCell ref="M4:N4"/>
  </mergeCells>
  <conditionalFormatting sqref="H6:H10 H12:H16 H18:H22 H24:H28 K6:K10 K12:K16 K18:K22 K24:K28">
    <cfRule type="cellIs" dxfId="4" priority="1" operator="greaterThan">
      <formula>0.25</formula>
    </cfRule>
  </conditionalFormatting>
  <dataValidations disablePrompts="1" count="2">
    <dataValidation type="decimal" allowBlank="1" showErrorMessage="1" sqref="L6:L10 L12:L16 L18:L22 L24:L28">
      <formula1>0</formula1>
      <formula2>7.3</formula2>
    </dataValidation>
    <dataValidation type="list" allowBlank="1" showInputMessage="1" showErrorMessage="1" sqref="Q6:Q10 Q12:Q16 Q18:Q22 Q24:Q28">
      <formula1>$T$6:$T$12</formula1>
    </dataValidation>
  </dataValidations>
  <pageMargins left="0.25" right="0.25" top="0.75" bottom="0.75" header="0.3" footer="0.3"/>
  <pageSetup paperSize="9" scale="91" orientation="landscape" verticalDpi="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34"/>
  <sheetViews>
    <sheetView showGridLines="0" showRowColHeaders="0" topLeftCell="C1" zoomScaleNormal="100" workbookViewId="0">
      <selection activeCell="F6" sqref="F6"/>
    </sheetView>
  </sheetViews>
  <sheetFormatPr defaultRowHeight="15" x14ac:dyDescent="0.25"/>
  <cols>
    <col min="1" max="2" width="9.140625" style="14" hidden="1" customWidth="1"/>
    <col min="3" max="3" width="6.140625" style="14" customWidth="1"/>
    <col min="4" max="4" width="7.7109375" style="14" customWidth="1"/>
    <col min="5" max="5" width="12.7109375" style="14" customWidth="1"/>
    <col min="6" max="13" width="6.7109375" style="14" customWidth="1"/>
    <col min="14" max="14" width="6.7109375" style="15" customWidth="1"/>
    <col min="15" max="16" width="7.7109375" style="15" customWidth="1"/>
    <col min="17" max="17" width="20.42578125" style="14" customWidth="1"/>
    <col min="18" max="18" width="39.140625" style="14" customWidth="1"/>
    <col min="19" max="19" width="9.140625" style="14"/>
    <col min="20" max="21" width="9.140625" style="14" hidden="1" customWidth="1"/>
    <col min="22" max="22" width="0" style="14" hidden="1" customWidth="1"/>
    <col min="23" max="16384" width="9.140625" style="14"/>
  </cols>
  <sheetData>
    <row r="1" spans="1:22" ht="21" customHeight="1" x14ac:dyDescent="0.25"/>
    <row r="2" spans="1:22" x14ac:dyDescent="0.25">
      <c r="D2" s="14" t="s">
        <v>31</v>
      </c>
      <c r="E2" s="67">
        <f>'Overview Sheet'!C3</f>
        <v>0</v>
      </c>
      <c r="F2" s="68"/>
      <c r="G2" s="68"/>
      <c r="H2" s="69"/>
      <c r="I2" s="15"/>
      <c r="J2" s="16" t="s">
        <v>33</v>
      </c>
      <c r="K2" s="70">
        <f>D6</f>
        <v>252</v>
      </c>
      <c r="L2" s="70"/>
      <c r="M2" s="70"/>
      <c r="N2" s="70"/>
    </row>
    <row r="3" spans="1:22" x14ac:dyDescent="0.25">
      <c r="F3" s="17"/>
      <c r="G3" s="17"/>
      <c r="H3" s="17"/>
      <c r="I3" s="17"/>
      <c r="J3" s="18" t="s">
        <v>32</v>
      </c>
      <c r="K3" s="71">
        <f>D28</f>
        <v>277</v>
      </c>
      <c r="L3" s="71"/>
      <c r="M3" s="71"/>
      <c r="N3" s="71"/>
    </row>
    <row r="4" spans="1:22" ht="15.75" customHeight="1" thickBot="1" x14ac:dyDescent="0.3">
      <c r="D4" s="5"/>
      <c r="E4" s="6"/>
      <c r="F4" s="79" t="s">
        <v>18</v>
      </c>
      <c r="G4" s="79"/>
      <c r="H4" s="79"/>
      <c r="I4" s="79" t="s">
        <v>19</v>
      </c>
      <c r="J4" s="79"/>
      <c r="K4" s="83"/>
      <c r="L4" s="84" t="s">
        <v>20</v>
      </c>
      <c r="M4" s="83" t="s">
        <v>21</v>
      </c>
      <c r="N4" s="83"/>
      <c r="O4" s="9" t="s">
        <v>27</v>
      </c>
      <c r="P4" s="79" t="s">
        <v>28</v>
      </c>
      <c r="Q4" s="79" t="s">
        <v>5</v>
      </c>
      <c r="R4" s="79" t="s">
        <v>29</v>
      </c>
    </row>
    <row r="5" spans="1:22" ht="15.75" thickBot="1" x14ac:dyDescent="0.3">
      <c r="A5" s="14" t="s">
        <v>10</v>
      </c>
      <c r="D5" s="86" t="s">
        <v>22</v>
      </c>
      <c r="E5" s="87"/>
      <c r="F5" s="7" t="s">
        <v>23</v>
      </c>
      <c r="G5" s="54" t="s">
        <v>24</v>
      </c>
      <c r="H5" s="54" t="s">
        <v>25</v>
      </c>
      <c r="I5" s="54" t="s">
        <v>23</v>
      </c>
      <c r="J5" s="54" t="s">
        <v>24</v>
      </c>
      <c r="K5" s="54" t="s">
        <v>25</v>
      </c>
      <c r="L5" s="85"/>
      <c r="M5" s="54" t="s">
        <v>17</v>
      </c>
      <c r="N5" s="55" t="s">
        <v>26</v>
      </c>
      <c r="O5" s="49">
        <f>IF('Period 9'!O32="",'Period 9'!O31,'Period 9'!O32)</f>
        <v>0</v>
      </c>
      <c r="P5" s="82"/>
      <c r="Q5" s="79"/>
      <c r="R5" s="79"/>
    </row>
    <row r="6" spans="1:22" x14ac:dyDescent="0.25">
      <c r="A6" s="14" t="s">
        <v>0</v>
      </c>
      <c r="B6" s="22">
        <f>'Overview Sheet'!$C$6</f>
        <v>0.3125</v>
      </c>
      <c r="D6" s="77">
        <f>'Period 9'!D28:E28+3</f>
        <v>252</v>
      </c>
      <c r="E6" s="78"/>
      <c r="F6" s="2"/>
      <c r="G6" s="2"/>
      <c r="H6" s="19">
        <f>IF($Q6="Leave",B6/2,IF($Q6="Leave AM",B6/2,IF($Q6="Sick",B6/2,IF($Q6="Bank Holiday",B6/2,IF($Q6="Other - Enter Details",B6/2,SUM(G6-F6))))))</f>
        <v>0</v>
      </c>
      <c r="I6" s="2"/>
      <c r="J6" s="2"/>
      <c r="K6" s="19">
        <f>IF($Q6="Leave",B6/2,IF($Q6="Leave PM",B6/2,IF($Q6="Sick",B6/2,IF($Q6="Bank Holiday",B6/2,IF($Q6="Other - Enter Details",B6/2,SUM(J6-I6))))))</f>
        <v>0</v>
      </c>
      <c r="L6" s="2"/>
      <c r="M6" s="19">
        <f>SUM(H6+K6)-L6</f>
        <v>0</v>
      </c>
      <c r="N6" s="23" t="str">
        <f>IF(OR(G6&lt;&gt;"",J6&lt;&gt;"",Q6&lt;&gt;""),ROUND(M6-B6,15),"")</f>
        <v/>
      </c>
      <c r="O6" s="50">
        <f>IF(OR(G6&lt;&gt;"",J6&lt;&gt;"",Q6&lt;&gt;""),O5+N6,O5)</f>
        <v>0</v>
      </c>
      <c r="P6" s="4"/>
      <c r="Q6" s="1"/>
      <c r="R6" s="1"/>
      <c r="T6" s="14" t="s">
        <v>5</v>
      </c>
      <c r="U6" s="14">
        <f>IF(H6&gt;0.25,1,0)</f>
        <v>0</v>
      </c>
      <c r="V6" s="14">
        <f>IF(K6&gt;0.25,1,0)</f>
        <v>0</v>
      </c>
    </row>
    <row r="7" spans="1:22" x14ac:dyDescent="0.25">
      <c r="A7" s="14" t="s">
        <v>1</v>
      </c>
      <c r="B7" s="22">
        <f>'Overview Sheet'!$C$7</f>
        <v>0.3125</v>
      </c>
      <c r="D7" s="77">
        <f>D6+1</f>
        <v>253</v>
      </c>
      <c r="E7" s="78"/>
      <c r="F7" s="2"/>
      <c r="G7" s="2"/>
      <c r="H7" s="19">
        <f>IF($Q7="Leave",B7/2,IF($Q7="Leave AM",B7/2,IF($Q7="Sick",B7/2,IF($Q7="Bank Holiday",B7/2,IF($Q7="Other - Enter Details",B7/2,SUM(G7-F7))))))</f>
        <v>0</v>
      </c>
      <c r="I7" s="2"/>
      <c r="J7" s="2"/>
      <c r="K7" s="19">
        <f>IF($Q7="Leave",B7/2,IF($Q7="Leave PM",B7/2,IF($Q7="Sick",B7/2,IF($Q7="Bank Holiday",B7/2,IF($Q7="Other - Enter Details",B7/2,SUM(J7-I7))))))</f>
        <v>0</v>
      </c>
      <c r="L7" s="3"/>
      <c r="M7" s="19">
        <f t="shared" ref="M7:M10" si="0">H7+K7-L7</f>
        <v>0</v>
      </c>
      <c r="N7" s="23" t="str">
        <f t="shared" ref="N7:N10" si="1">IF(OR(G7&lt;&gt;"",J7&lt;&gt;"",Q7&lt;&gt;""),ROUND(M7-B7,15),"")</f>
        <v/>
      </c>
      <c r="O7" s="23">
        <f>IF(OR(G7&lt;&gt;"",J7&lt;&gt;"",Q7&lt;&gt;""),O6+N7,O6)</f>
        <v>0</v>
      </c>
      <c r="P7" s="4"/>
      <c r="Q7" s="1"/>
      <c r="R7" s="1"/>
      <c r="T7" s="14" t="s">
        <v>6</v>
      </c>
      <c r="U7" s="14">
        <f t="shared" ref="U7:U10" si="2">IF(H7&gt;0.25,1,0)</f>
        <v>0</v>
      </c>
      <c r="V7" s="14">
        <f t="shared" ref="V7:V10" si="3">IF(K7&gt;0.25,1,0)</f>
        <v>0</v>
      </c>
    </row>
    <row r="8" spans="1:22" x14ac:dyDescent="0.25">
      <c r="A8" s="14" t="s">
        <v>2</v>
      </c>
      <c r="B8" s="22">
        <f>'Overview Sheet'!$C$8</f>
        <v>0.3125</v>
      </c>
      <c r="D8" s="77">
        <f t="shared" ref="D8:D10" si="4">D7+1</f>
        <v>254</v>
      </c>
      <c r="E8" s="78"/>
      <c r="F8" s="2"/>
      <c r="G8" s="2"/>
      <c r="H8" s="19">
        <f>IF($Q8="Leave",B8/2,IF($Q8="Leave AM",B8/2,IF($Q8="Sick",B8/2,IF($Q8="Bank Holiday",B8/2,IF($Q8="Other - Enter Details",B8/2,SUM(G8-F8))))))</f>
        <v>0</v>
      </c>
      <c r="I8" s="2"/>
      <c r="J8" s="2"/>
      <c r="K8" s="19">
        <f>IF($Q8="Leave",B8/2,IF($Q8="Leave PM",B8/2,IF($Q8="Sick",B8/2,IF($Q8="Bank Holiday",B8/2,IF($Q8="Other - Enter Details",B8/2,SUM(J8-I8))))))</f>
        <v>0</v>
      </c>
      <c r="L8" s="3"/>
      <c r="M8" s="19">
        <f t="shared" si="0"/>
        <v>0</v>
      </c>
      <c r="N8" s="23" t="str">
        <f t="shared" si="1"/>
        <v/>
      </c>
      <c r="O8" s="23">
        <f>IF(OR(G8&lt;&gt;"",J8&lt;&gt;"",Q8&lt;&gt;""),O7+N8,O7)</f>
        <v>0</v>
      </c>
      <c r="P8" s="4"/>
      <c r="Q8" s="1"/>
      <c r="R8" s="1"/>
      <c r="T8" s="14" t="s">
        <v>7</v>
      </c>
      <c r="U8" s="14">
        <f t="shared" si="2"/>
        <v>0</v>
      </c>
      <c r="V8" s="14">
        <f t="shared" si="3"/>
        <v>0</v>
      </c>
    </row>
    <row r="9" spans="1:22" x14ac:dyDescent="0.25">
      <c r="A9" s="14" t="s">
        <v>3</v>
      </c>
      <c r="B9" s="22">
        <f>'Overview Sheet'!$C$9</f>
        <v>0.3125</v>
      </c>
      <c r="D9" s="77">
        <f t="shared" si="4"/>
        <v>255</v>
      </c>
      <c r="E9" s="78"/>
      <c r="F9" s="2"/>
      <c r="G9" s="2"/>
      <c r="H9" s="19">
        <f>IF($Q9="Leave",B9/2,IF($Q9="Leave AM",B9/2,IF($Q9="Sick",B9/2,IF($Q9="Bank Holiday",B9/2,IF($Q9="Other - Enter Details",B9/2,SUM(G9-F9))))))</f>
        <v>0</v>
      </c>
      <c r="I9" s="2"/>
      <c r="J9" s="2"/>
      <c r="K9" s="19">
        <f>IF($Q9="Leave",B9/2,IF($Q9="Leave PM",B9/2,IF($Q9="Sick",B9/2,IF($Q9="Bank Holiday",B9/2,IF($Q9="Other - Enter Details",B9/2,SUM(J9-I9))))))</f>
        <v>0</v>
      </c>
      <c r="L9" s="3"/>
      <c r="M9" s="19">
        <f t="shared" si="0"/>
        <v>0</v>
      </c>
      <c r="N9" s="23" t="str">
        <f t="shared" si="1"/>
        <v/>
      </c>
      <c r="O9" s="23">
        <f>IF(OR(G9&lt;&gt;"",J9&lt;&gt;"",Q9&lt;&gt;""),O8+N9,O8)</f>
        <v>0</v>
      </c>
      <c r="P9" s="4"/>
      <c r="Q9" s="1"/>
      <c r="R9" s="1"/>
      <c r="T9" s="14" t="s">
        <v>11</v>
      </c>
      <c r="U9" s="14">
        <f t="shared" si="2"/>
        <v>0</v>
      </c>
      <c r="V9" s="14">
        <f t="shared" si="3"/>
        <v>0</v>
      </c>
    </row>
    <row r="10" spans="1:22" x14ac:dyDescent="0.25">
      <c r="A10" s="14" t="s">
        <v>4</v>
      </c>
      <c r="B10" s="22">
        <f>'Overview Sheet'!$C$10</f>
        <v>0.3125</v>
      </c>
      <c r="D10" s="77">
        <f t="shared" si="4"/>
        <v>256</v>
      </c>
      <c r="E10" s="78"/>
      <c r="F10" s="2"/>
      <c r="G10" s="2"/>
      <c r="H10" s="19">
        <f>IF($Q10="Leave",B10/2,IF($Q10="Leave AM",B10/2,IF($Q10="Sick",B10/2,IF($Q10="Bank Holiday",B10/2,IF($Q10="Other - Enter Details",B10/2,SUM(G10-F10))))))</f>
        <v>0</v>
      </c>
      <c r="I10" s="2"/>
      <c r="J10" s="2"/>
      <c r="K10" s="19">
        <f>IF($Q10="Leave",B10/2,IF($Q10="Leave PM",B10/2,IF($Q10="Sick",B10/2,IF($Q10="Bank Holiday",B10/2,IF($Q10="Other - Enter Details",B10/2,SUM(J10-I10))))))</f>
        <v>0</v>
      </c>
      <c r="L10" s="3"/>
      <c r="M10" s="19">
        <f t="shared" si="0"/>
        <v>0</v>
      </c>
      <c r="N10" s="23" t="str">
        <f t="shared" si="1"/>
        <v/>
      </c>
      <c r="O10" s="23">
        <f>IF(OR(G10&lt;&gt;"",J10&lt;&gt;"",Q10&lt;&gt;""),O9+N10,O9)</f>
        <v>0</v>
      </c>
      <c r="P10" s="4"/>
      <c r="Q10" s="1"/>
      <c r="R10" s="1"/>
      <c r="T10" s="14" t="s">
        <v>8</v>
      </c>
      <c r="U10" s="14">
        <f t="shared" si="2"/>
        <v>0</v>
      </c>
      <c r="V10" s="14">
        <f t="shared" si="3"/>
        <v>0</v>
      </c>
    </row>
    <row r="11" spans="1:22" x14ac:dyDescent="0.25">
      <c r="D11" s="80"/>
      <c r="E11" s="81"/>
      <c r="F11" s="81"/>
      <c r="G11" s="81"/>
      <c r="H11" s="81"/>
      <c r="I11" s="81"/>
      <c r="J11" s="81"/>
      <c r="K11" s="81"/>
      <c r="L11" s="81"/>
      <c r="M11" s="81"/>
      <c r="N11" s="81"/>
      <c r="O11" s="81"/>
      <c r="P11" s="81"/>
      <c r="Q11" s="81"/>
      <c r="R11" s="82"/>
      <c r="T11" s="14" t="s">
        <v>9</v>
      </c>
    </row>
    <row r="12" spans="1:22" x14ac:dyDescent="0.25">
      <c r="A12" s="14" t="s">
        <v>0</v>
      </c>
      <c r="B12" s="21">
        <f>'Overview Sheet'!$C$6</f>
        <v>0.3125</v>
      </c>
      <c r="D12" s="77">
        <f>D6+7</f>
        <v>259</v>
      </c>
      <c r="E12" s="78"/>
      <c r="F12" s="2"/>
      <c r="G12" s="2"/>
      <c r="H12" s="19">
        <f>IF($Q12="Leave",B12/2,IF($Q12="Leave AM",B12/2,IF($Q12="Sick",B12/2,IF($Q12="Bank Holiday",B12/2,IF($Q12="Other - Enter Details",B12/2,SUM(G12-F12))))))</f>
        <v>0</v>
      </c>
      <c r="I12" s="2"/>
      <c r="J12" s="2"/>
      <c r="K12" s="20">
        <f>IF($Q12="Leave",B12/2,IF($Q12="Leave PM",B12/2,IF($Q12="Sick",B12/2,IF($Q12="Bank Holiday",B12/2,IF($Q12="Other - Enter Details",B12/2,SUM(J12-I12))))))</f>
        <v>0</v>
      </c>
      <c r="L12" s="1"/>
      <c r="M12" s="19">
        <f>SUM(H12+K12)-L12</f>
        <v>0</v>
      </c>
      <c r="N12" s="23" t="str">
        <f t="shared" ref="N12:N16" si="5">IF(OR(G12&lt;&gt;"",J12&lt;&gt;"",Q12&lt;&gt;""),ROUND(M12-B12,15),"")</f>
        <v/>
      </c>
      <c r="O12" s="50">
        <f>IF(OR(G12&lt;&gt;"",J12&lt;&gt;"",Q12&lt;&gt;""),O10+N12,O10)</f>
        <v>0</v>
      </c>
      <c r="P12" s="4"/>
      <c r="Q12" s="1"/>
      <c r="R12" s="1"/>
      <c r="T12" s="14" t="s">
        <v>39</v>
      </c>
      <c r="U12" s="14">
        <f t="shared" ref="U12:U16" si="6">IF(H12&gt;0.25,1,0)</f>
        <v>0</v>
      </c>
      <c r="V12" s="14">
        <f t="shared" ref="V12:V16" si="7">IF(K12&gt;0.25,1,0)</f>
        <v>0</v>
      </c>
    </row>
    <row r="13" spans="1:22" x14ac:dyDescent="0.25">
      <c r="A13" s="14" t="s">
        <v>1</v>
      </c>
      <c r="B13" s="21">
        <f>'Overview Sheet'!$C$7</f>
        <v>0.3125</v>
      </c>
      <c r="D13" s="77">
        <f t="shared" ref="D13:D16" si="8">D7+7</f>
        <v>260</v>
      </c>
      <c r="E13" s="78"/>
      <c r="F13" s="2"/>
      <c r="G13" s="2"/>
      <c r="H13" s="19">
        <f>IF($Q13="Leave",B13/2,IF($Q13="Leave AM",B13/2,IF($Q13="Sick",B13/2,IF($Q13="Bank Holiday",B13/2,IF($Q13="Other - Enter Details",B13/2,SUM(G13-F13))))))</f>
        <v>0</v>
      </c>
      <c r="I13" s="2"/>
      <c r="J13" s="3"/>
      <c r="K13" s="20">
        <f>IF($Q13="Leave",B13/2,IF($Q13="Leave PM",B13/2,IF($Q13="Sick",B13/2,IF($Q13="Bank Holiday",B13/2,IF($Q13="Other - Enter Details",B13/2,SUM(J13-I13))))))</f>
        <v>0</v>
      </c>
      <c r="L13" s="1"/>
      <c r="M13" s="19">
        <f t="shared" ref="M13:M16" si="9">H13+K13-L13</f>
        <v>0</v>
      </c>
      <c r="N13" s="23" t="str">
        <f t="shared" si="5"/>
        <v/>
      </c>
      <c r="O13" s="23">
        <f>IF(OR(G13&lt;&gt;"",J13&lt;&gt;"",Q13&lt;&gt;""),O12+N13,O12)</f>
        <v>0</v>
      </c>
      <c r="P13" s="4"/>
      <c r="Q13" s="1"/>
      <c r="R13" s="1"/>
      <c r="U13" s="14">
        <f t="shared" si="6"/>
        <v>0</v>
      </c>
      <c r="V13" s="14">
        <f t="shared" si="7"/>
        <v>0</v>
      </c>
    </row>
    <row r="14" spans="1:22" x14ac:dyDescent="0.25">
      <c r="A14" s="14" t="s">
        <v>2</v>
      </c>
      <c r="B14" s="21">
        <f>'Overview Sheet'!$C$8</f>
        <v>0.3125</v>
      </c>
      <c r="D14" s="77">
        <f t="shared" si="8"/>
        <v>261</v>
      </c>
      <c r="E14" s="78"/>
      <c r="F14" s="2"/>
      <c r="G14" s="2"/>
      <c r="H14" s="19">
        <f>IF($Q14="Leave",B14/2,IF($Q14="Leave AM",B14/2,IF($Q14="Sick",B14/2,IF($Q14="Bank Holiday",B14/2,IF($Q14="Other - Enter Details",B14/2,SUM(G14-F14))))))</f>
        <v>0</v>
      </c>
      <c r="I14" s="2"/>
      <c r="J14" s="3"/>
      <c r="K14" s="20">
        <f>IF($Q14="Leave",B14/2,IF($Q14="Leave PM",B14/2,IF($Q14="Sick",B14/2,IF($Q14="Bank Holiday",B14/2,IF($Q14="Other - Enter Details",B14/2,SUM(J14-I14))))))</f>
        <v>0</v>
      </c>
      <c r="L14" s="1"/>
      <c r="M14" s="19">
        <f t="shared" si="9"/>
        <v>0</v>
      </c>
      <c r="N14" s="23" t="str">
        <f t="shared" si="5"/>
        <v/>
      </c>
      <c r="O14" s="23">
        <f>IF(OR(G14&lt;&gt;"",J14&lt;&gt;"",Q14&lt;&gt;""),O13+N14,O13)</f>
        <v>0</v>
      </c>
      <c r="P14" s="4"/>
      <c r="Q14" s="1"/>
      <c r="R14" s="1"/>
      <c r="U14" s="14">
        <f t="shared" si="6"/>
        <v>0</v>
      </c>
      <c r="V14" s="14">
        <f t="shared" si="7"/>
        <v>0</v>
      </c>
    </row>
    <row r="15" spans="1:22" x14ac:dyDescent="0.25">
      <c r="A15" s="14" t="s">
        <v>3</v>
      </c>
      <c r="B15" s="21">
        <f>'Overview Sheet'!$C$9</f>
        <v>0.3125</v>
      </c>
      <c r="D15" s="77">
        <f t="shared" si="8"/>
        <v>262</v>
      </c>
      <c r="E15" s="78"/>
      <c r="F15" s="2"/>
      <c r="G15" s="2"/>
      <c r="H15" s="19">
        <f>IF($Q15="Leave",B15/2,IF($Q15="Leave AM",B15/2,IF($Q15="Sick",B15/2,IF($Q15="Bank Holiday",B15/2,IF($Q15="Other - Enter Details",B15/2,SUM(G15-F15))))))</f>
        <v>0</v>
      </c>
      <c r="I15" s="2"/>
      <c r="J15" s="3"/>
      <c r="K15" s="20">
        <f>IF($Q15="Leave",B15/2,IF($Q15="Leave PM",B15/2,IF($Q15="Sick",B15/2,IF($Q15="Bank Holiday",B15/2,IF($Q15="Other - Enter Details",B15/2,SUM(J15-I15))))))</f>
        <v>0</v>
      </c>
      <c r="L15" s="1"/>
      <c r="M15" s="19">
        <f t="shared" si="9"/>
        <v>0</v>
      </c>
      <c r="N15" s="23" t="str">
        <f t="shared" si="5"/>
        <v/>
      </c>
      <c r="O15" s="23">
        <f>IF(OR(G15&lt;&gt;"",J15&lt;&gt;"",Q15&lt;&gt;""),O14+N15,O14)</f>
        <v>0</v>
      </c>
      <c r="P15" s="4"/>
      <c r="Q15" s="1"/>
      <c r="R15" s="1"/>
      <c r="U15" s="14">
        <f t="shared" si="6"/>
        <v>0</v>
      </c>
      <c r="V15" s="14">
        <f t="shared" si="7"/>
        <v>0</v>
      </c>
    </row>
    <row r="16" spans="1:22" x14ac:dyDescent="0.25">
      <c r="A16" s="14" t="s">
        <v>4</v>
      </c>
      <c r="B16" s="21">
        <f>'Overview Sheet'!$C$10</f>
        <v>0.3125</v>
      </c>
      <c r="D16" s="77">
        <f t="shared" si="8"/>
        <v>263</v>
      </c>
      <c r="E16" s="78"/>
      <c r="F16" s="2"/>
      <c r="G16" s="2"/>
      <c r="H16" s="19">
        <f>IF($Q16="Leave",B16/2,IF($Q16="Leave AM",B16/2,IF($Q16="Sick",B16/2,IF($Q16="Bank Holiday",B16/2,IF($Q16="Other - Enter Details",B16/2,SUM(G16-F16))))))</f>
        <v>0</v>
      </c>
      <c r="I16" s="2"/>
      <c r="J16" s="3"/>
      <c r="K16" s="20">
        <f>IF($Q16="Leave",B16/2,IF($Q16="Leave PM",B16/2,IF($Q16="Sick",B16/2,IF($Q16="Bank Holiday",B16/2,IF($Q16="Other - Enter Details",B16/2,SUM(J16-I16))))))</f>
        <v>0</v>
      </c>
      <c r="L16" s="1"/>
      <c r="M16" s="19">
        <f t="shared" si="9"/>
        <v>0</v>
      </c>
      <c r="N16" s="23" t="str">
        <f t="shared" si="5"/>
        <v/>
      </c>
      <c r="O16" s="23">
        <f>IF(OR(G16&lt;&gt;"",J16&lt;&gt;"",Q16&lt;&gt;""),O15+N16,O15)</f>
        <v>0</v>
      </c>
      <c r="P16" s="4"/>
      <c r="Q16" s="1"/>
      <c r="R16" s="1"/>
      <c r="U16" s="14">
        <f t="shared" si="6"/>
        <v>0</v>
      </c>
      <c r="V16" s="14">
        <f t="shared" si="7"/>
        <v>0</v>
      </c>
    </row>
    <row r="17" spans="1:22" x14ac:dyDescent="0.25">
      <c r="B17" s="21"/>
      <c r="D17" s="80"/>
      <c r="E17" s="81"/>
      <c r="F17" s="81"/>
      <c r="G17" s="81"/>
      <c r="H17" s="81"/>
      <c r="I17" s="81"/>
      <c r="J17" s="81"/>
      <c r="K17" s="81"/>
      <c r="L17" s="81"/>
      <c r="M17" s="81"/>
      <c r="N17" s="81"/>
      <c r="O17" s="81"/>
      <c r="P17" s="81"/>
      <c r="Q17" s="81"/>
      <c r="R17" s="82"/>
    </row>
    <row r="18" spans="1:22" x14ac:dyDescent="0.25">
      <c r="A18" s="14" t="s">
        <v>0</v>
      </c>
      <c r="B18" s="21">
        <f>'Overview Sheet'!$C$6</f>
        <v>0.3125</v>
      </c>
      <c r="D18" s="77">
        <f>D12+7</f>
        <v>266</v>
      </c>
      <c r="E18" s="78"/>
      <c r="F18" s="2"/>
      <c r="G18" s="2"/>
      <c r="H18" s="19">
        <f>IF($Q18="Leave",B18/2,IF($Q18="Leave AM",B18/2,IF($Q18="Sick",B18/2,IF($Q18="Bank Holiday",B18/2,IF($Q18="Other - Enter Details",B18/2,SUM(G18-F18))))))</f>
        <v>0</v>
      </c>
      <c r="I18" s="2"/>
      <c r="J18" s="3"/>
      <c r="K18" s="19">
        <f>IF($Q18="Leave",B18/2,IF($Q18="Leave PM",B18/2,IF($Q18="Sick",B18/2,IF($Q18="Bank Holiday",B18/2,IF($Q18="Other - Enter Details",B18/2,SUM(J18-I18))))))</f>
        <v>0</v>
      </c>
      <c r="L18" s="2"/>
      <c r="M18" s="19">
        <f>SUM(H18+K18)-L18</f>
        <v>0</v>
      </c>
      <c r="N18" s="23" t="str">
        <f t="shared" ref="N18:N22" si="10">IF(OR(G18&lt;&gt;"",J18&lt;&gt;"",Q18&lt;&gt;""),ROUND(M18-B18,15),"")</f>
        <v/>
      </c>
      <c r="O18" s="50">
        <f>IF(OR(G18&lt;&gt;"",J18&lt;&gt;"",Q18&lt;&gt;""),O16+N18,O16)</f>
        <v>0</v>
      </c>
      <c r="P18" s="4"/>
      <c r="Q18" s="1"/>
      <c r="R18" s="1"/>
      <c r="U18" s="14">
        <f t="shared" ref="U18:U22" si="11">IF(H18&gt;0.25,1,0)</f>
        <v>0</v>
      </c>
      <c r="V18" s="14">
        <f t="shared" ref="V18:V22" si="12">IF(K18&gt;0.25,1,0)</f>
        <v>0</v>
      </c>
    </row>
    <row r="19" spans="1:22" x14ac:dyDescent="0.25">
      <c r="A19" s="14" t="s">
        <v>1</v>
      </c>
      <c r="B19" s="21">
        <f>'Overview Sheet'!$C$7</f>
        <v>0.3125</v>
      </c>
      <c r="D19" s="77">
        <f t="shared" ref="D19:D22" si="13">D13+7</f>
        <v>267</v>
      </c>
      <c r="E19" s="78"/>
      <c r="F19" s="2"/>
      <c r="G19" s="2"/>
      <c r="H19" s="19">
        <f>IF($Q19="Leave",B19/2,IF($Q19="Leave AM",B19/2,IF($Q19="Sick",B19/2,IF($Q19="Bank Holiday",B19/2,IF($Q19="Other - Enter Details",B19/2,SUM(G19-F19))))))</f>
        <v>0</v>
      </c>
      <c r="I19" s="2"/>
      <c r="J19" s="3"/>
      <c r="K19" s="19">
        <f>IF($Q19="Leave",B19/2,IF($Q19="Leave PM",B19/2,IF($Q19="Sick",B19/2,IF($Q19="Bank Holiday",B19/2,IF($Q19="Other - Enter Details",B19/2,SUM(J19-I19))))))</f>
        <v>0</v>
      </c>
      <c r="L19" s="3"/>
      <c r="M19" s="19">
        <f t="shared" ref="M19:M22" si="14">H19+K19-L19</f>
        <v>0</v>
      </c>
      <c r="N19" s="23" t="str">
        <f t="shared" si="10"/>
        <v/>
      </c>
      <c r="O19" s="23">
        <f>IF(OR(G19&lt;&gt;"",J19&lt;&gt;"",Q19&lt;&gt;""),O18+N19,O18)</f>
        <v>0</v>
      </c>
      <c r="P19" s="4"/>
      <c r="Q19" s="1"/>
      <c r="R19" s="1"/>
      <c r="U19" s="14">
        <f t="shared" si="11"/>
        <v>0</v>
      </c>
      <c r="V19" s="14">
        <f t="shared" si="12"/>
        <v>0</v>
      </c>
    </row>
    <row r="20" spans="1:22" x14ac:dyDescent="0.25">
      <c r="A20" s="14" t="s">
        <v>2</v>
      </c>
      <c r="B20" s="21">
        <f>'Overview Sheet'!$C$8</f>
        <v>0.3125</v>
      </c>
      <c r="D20" s="77">
        <f t="shared" si="13"/>
        <v>268</v>
      </c>
      <c r="E20" s="78"/>
      <c r="F20" s="2"/>
      <c r="G20" s="2"/>
      <c r="H20" s="19">
        <f>IF($Q20="Leave",B20/2,IF($Q20="Leave AM",B20/2,IF($Q20="Sick",B20/2,IF($Q20="Bank Holiday",B20/2,IF($Q20="Other - Enter Details",B20/2,SUM(G20-F20))))))</f>
        <v>0</v>
      </c>
      <c r="I20" s="2"/>
      <c r="J20" s="3"/>
      <c r="K20" s="19">
        <f>IF($Q20="Leave",B20/2,IF($Q20="Leave PM",B20/2,IF($Q20="Sick",B20/2,IF($Q20="Bank Holiday",B20/2,IF($Q20="Other - Enter Details",B20/2,SUM(J20-I20))))))</f>
        <v>0</v>
      </c>
      <c r="L20" s="3"/>
      <c r="M20" s="19">
        <f t="shared" si="14"/>
        <v>0</v>
      </c>
      <c r="N20" s="23" t="str">
        <f t="shared" si="10"/>
        <v/>
      </c>
      <c r="O20" s="23">
        <f>IF(OR(G20&lt;&gt;"",J20&lt;&gt;"",Q20&lt;&gt;""),O19+N20,O19)</f>
        <v>0</v>
      </c>
      <c r="P20" s="4"/>
      <c r="Q20" s="1"/>
      <c r="R20" s="1"/>
      <c r="U20" s="14">
        <f t="shared" si="11"/>
        <v>0</v>
      </c>
      <c r="V20" s="14">
        <f t="shared" si="12"/>
        <v>0</v>
      </c>
    </row>
    <row r="21" spans="1:22" x14ac:dyDescent="0.25">
      <c r="A21" s="14" t="s">
        <v>3</v>
      </c>
      <c r="B21" s="21">
        <f>'Overview Sheet'!$C$9</f>
        <v>0.3125</v>
      </c>
      <c r="D21" s="77">
        <f t="shared" si="13"/>
        <v>269</v>
      </c>
      <c r="E21" s="78"/>
      <c r="F21" s="2"/>
      <c r="G21" s="2"/>
      <c r="H21" s="19">
        <f>IF($Q21="Leave",B21/2,IF($Q21="Leave AM",B21/2,IF($Q21="Sick",B21/2,IF($Q21="Bank Holiday",B21/2,IF($Q21="Other - Enter Details",B21/2,SUM(G21-F21))))))</f>
        <v>0</v>
      </c>
      <c r="I21" s="2"/>
      <c r="J21" s="2"/>
      <c r="K21" s="19">
        <f>IF($Q21="Leave",B21/2,IF($Q21="Leave PM",B21/2,IF($Q21="Sick",B21/2,IF($Q21="Bank Holiday",B21/2,IF($Q21="Other - Enter Details",B21/2,SUM(J21-I21))))))</f>
        <v>0</v>
      </c>
      <c r="L21" s="3"/>
      <c r="M21" s="19">
        <f t="shared" si="14"/>
        <v>0</v>
      </c>
      <c r="N21" s="23" t="str">
        <f t="shared" si="10"/>
        <v/>
      </c>
      <c r="O21" s="23">
        <f>IF(OR(G21&lt;&gt;"",J21&lt;&gt;"",Q21&lt;&gt;""),O20+N21,O20)</f>
        <v>0</v>
      </c>
      <c r="P21" s="4"/>
      <c r="Q21" s="1"/>
      <c r="R21" s="1"/>
      <c r="U21" s="14">
        <f t="shared" si="11"/>
        <v>0</v>
      </c>
      <c r="V21" s="14">
        <f t="shared" si="12"/>
        <v>0</v>
      </c>
    </row>
    <row r="22" spans="1:22" x14ac:dyDescent="0.25">
      <c r="A22" s="14" t="s">
        <v>4</v>
      </c>
      <c r="B22" s="21">
        <f>'Overview Sheet'!$C$10</f>
        <v>0.3125</v>
      </c>
      <c r="D22" s="77">
        <f t="shared" si="13"/>
        <v>270</v>
      </c>
      <c r="E22" s="78"/>
      <c r="F22" s="2"/>
      <c r="G22" s="2"/>
      <c r="H22" s="19">
        <f>IF($Q22="Leave",B22/2,IF($Q22="Leave AM",B22/2,IF($Q22="Sick",B22/2,IF($Q22="Bank Holiday",B22/2,IF($Q22="Other - Enter Details",B22/2,SUM(G22-F22))))))</f>
        <v>0</v>
      </c>
      <c r="I22" s="2"/>
      <c r="J22" s="2"/>
      <c r="K22" s="19">
        <f>IF($Q22="Leave",B22/2,IF($Q22="Leave PM",B22/2,IF($Q22="Sick",B22/2,IF($Q22="Bank Holiday",B22/2,IF($Q22="Other - Enter Details",B22/2,SUM(J22-I22))))))</f>
        <v>0</v>
      </c>
      <c r="L22" s="3"/>
      <c r="M22" s="19">
        <f t="shared" si="14"/>
        <v>0</v>
      </c>
      <c r="N22" s="23" t="str">
        <f t="shared" si="10"/>
        <v/>
      </c>
      <c r="O22" s="23">
        <f>IF(OR(G22&lt;&gt;"",J22&lt;&gt;"",Q22&lt;&gt;""),O21+N22,O21)</f>
        <v>0</v>
      </c>
      <c r="P22" s="4"/>
      <c r="Q22" s="1"/>
      <c r="R22" s="1"/>
      <c r="U22" s="14">
        <f t="shared" si="11"/>
        <v>0</v>
      </c>
      <c r="V22" s="14">
        <f t="shared" si="12"/>
        <v>0</v>
      </c>
    </row>
    <row r="23" spans="1:22" x14ac:dyDescent="0.25">
      <c r="D23" s="80"/>
      <c r="E23" s="81"/>
      <c r="F23" s="81"/>
      <c r="G23" s="81"/>
      <c r="H23" s="81"/>
      <c r="I23" s="81"/>
      <c r="J23" s="81"/>
      <c r="K23" s="81"/>
      <c r="L23" s="81"/>
      <c r="M23" s="81"/>
      <c r="N23" s="81"/>
      <c r="O23" s="81"/>
      <c r="P23" s="81"/>
      <c r="Q23" s="81"/>
      <c r="R23" s="82"/>
    </row>
    <row r="24" spans="1:22" x14ac:dyDescent="0.25">
      <c r="A24" s="14" t="s">
        <v>0</v>
      </c>
      <c r="B24" s="21">
        <f>'Overview Sheet'!$C$6</f>
        <v>0.3125</v>
      </c>
      <c r="D24" s="77">
        <f>D18+7</f>
        <v>273</v>
      </c>
      <c r="E24" s="78"/>
      <c r="F24" s="2"/>
      <c r="G24" s="2"/>
      <c r="H24" s="19">
        <f>IF($Q24="Leave",B24/2,IF($Q24="Leave AM",B24/2,IF($Q24="Sick",B24/2,IF($Q24="Bank Holiday",B24/2,IF($Q24="Other - Enter Details",B24/2,SUM(G24-F24))))))</f>
        <v>0</v>
      </c>
      <c r="I24" s="2"/>
      <c r="J24" s="2"/>
      <c r="K24" s="19">
        <f>IF($Q24="Leave",B24/2,IF($Q24="Leave PM",B24/2,IF($Q24="Sick",B24/2,IF($Q24="Bank Holiday",B24/2,IF($Q24="Other - Enter Details",B24/2,SUM(J24-I24))))))</f>
        <v>0</v>
      </c>
      <c r="L24" s="2"/>
      <c r="M24" s="19">
        <f>SUM(H24+K24)-L24</f>
        <v>0</v>
      </c>
      <c r="N24" s="23" t="str">
        <f t="shared" ref="N24:N28" si="15">IF(OR(G24&lt;&gt;"",J24&lt;&gt;"",Q24&lt;&gt;""),ROUND(M24-B24,15),"")</f>
        <v/>
      </c>
      <c r="O24" s="50">
        <f>IF(OR(G24&lt;&gt;"",J24&lt;&gt;"",Q24&lt;&gt;""),O22+N24,O22)</f>
        <v>0</v>
      </c>
      <c r="P24" s="4"/>
      <c r="Q24" s="1"/>
      <c r="R24" s="1"/>
      <c r="U24" s="14">
        <f t="shared" ref="U24:U28" si="16">IF(H24&gt;0.25,1,0)</f>
        <v>0</v>
      </c>
      <c r="V24" s="14">
        <f t="shared" ref="V24:V28" si="17">IF(K24&gt;0.25,1,0)</f>
        <v>0</v>
      </c>
    </row>
    <row r="25" spans="1:22" x14ac:dyDescent="0.25">
      <c r="A25" s="14" t="s">
        <v>1</v>
      </c>
      <c r="B25" s="21">
        <f>'Overview Sheet'!$C$7</f>
        <v>0.3125</v>
      </c>
      <c r="D25" s="77">
        <f t="shared" ref="D25:D28" si="18">D19+7</f>
        <v>274</v>
      </c>
      <c r="E25" s="78"/>
      <c r="F25" s="2"/>
      <c r="G25" s="2"/>
      <c r="H25" s="19">
        <f>IF($Q25="Leave",B25/2,IF($Q25="Leave AM",B25/2,IF($Q25="Sick",B25/2,IF($Q25="Bank Holiday",B25/2,IF($Q25="Other - Enter Details",B25/2,SUM(G25-F25))))))</f>
        <v>0</v>
      </c>
      <c r="I25" s="2"/>
      <c r="J25" s="2"/>
      <c r="K25" s="19">
        <f>IF($Q25="Leave",B25/2,IF($Q25="Leave PM",B25/2,IF($Q25="Sick",B25/2,IF($Q25="Bank Holiday",B25/2,IF($Q25="Other - Enter Details",B25/2,SUM(J25-I25))))))</f>
        <v>0</v>
      </c>
      <c r="L25" s="3"/>
      <c r="M25" s="19">
        <f t="shared" ref="M25:M28" si="19">H25+K25-L25</f>
        <v>0</v>
      </c>
      <c r="N25" s="23" t="str">
        <f t="shared" si="15"/>
        <v/>
      </c>
      <c r="O25" s="23">
        <f>IF(OR(G25&lt;&gt;"",J25&lt;&gt;"",Q25&lt;&gt;""),O24+N25,O24)</f>
        <v>0</v>
      </c>
      <c r="P25" s="4"/>
      <c r="Q25" s="1"/>
      <c r="R25" s="1"/>
      <c r="U25" s="14">
        <f t="shared" si="16"/>
        <v>0</v>
      </c>
      <c r="V25" s="14">
        <f t="shared" si="17"/>
        <v>0</v>
      </c>
    </row>
    <row r="26" spans="1:22" x14ac:dyDescent="0.25">
      <c r="A26" s="14" t="s">
        <v>2</v>
      </c>
      <c r="B26" s="21">
        <f>'Overview Sheet'!$C$8</f>
        <v>0.3125</v>
      </c>
      <c r="D26" s="77">
        <f t="shared" si="18"/>
        <v>275</v>
      </c>
      <c r="E26" s="78"/>
      <c r="F26" s="2"/>
      <c r="G26" s="2"/>
      <c r="H26" s="19">
        <f>IF($Q26="Leave",B26/2,IF($Q26="Leave AM",B26/2,IF($Q26="Sick",B26/2,IF($Q26="Bank Holiday",B26/2,IF($Q26="Other - Enter Details",B26/2,SUM(G26-F26))))))</f>
        <v>0</v>
      </c>
      <c r="I26" s="2"/>
      <c r="J26" s="2"/>
      <c r="K26" s="19">
        <f>IF($Q26="Leave",B26/2,IF($Q26="Leave PM",B26/2,IF($Q26="Sick",B26/2,IF($Q26="Bank Holiday",B26/2,IF($Q26="Other - Enter Details",B26/2,SUM(J26-I26))))))</f>
        <v>0</v>
      </c>
      <c r="L26" s="3"/>
      <c r="M26" s="19">
        <f t="shared" si="19"/>
        <v>0</v>
      </c>
      <c r="N26" s="23" t="str">
        <f t="shared" si="15"/>
        <v/>
      </c>
      <c r="O26" s="23">
        <f t="shared" ref="O26:O28" si="20">IF(OR(G26&lt;&gt;"",J26&lt;&gt;"",Q26&lt;&gt;""),O25+N26,O25)</f>
        <v>0</v>
      </c>
      <c r="P26" s="4"/>
      <c r="Q26" s="1"/>
      <c r="R26" s="1"/>
      <c r="U26" s="14">
        <f t="shared" si="16"/>
        <v>0</v>
      </c>
      <c r="V26" s="14">
        <f t="shared" si="17"/>
        <v>0</v>
      </c>
    </row>
    <row r="27" spans="1:22" x14ac:dyDescent="0.25">
      <c r="A27" s="14" t="s">
        <v>3</v>
      </c>
      <c r="B27" s="21">
        <f>'Overview Sheet'!$C$9</f>
        <v>0.3125</v>
      </c>
      <c r="D27" s="77">
        <f t="shared" si="18"/>
        <v>276</v>
      </c>
      <c r="E27" s="78"/>
      <c r="F27" s="2"/>
      <c r="G27" s="2"/>
      <c r="H27" s="19">
        <f>IF($Q27="Leave",B27/2,IF($Q27="Leave AM",B27/2,IF($Q27="Sick",B27/2,IF($Q27="Bank Holiday",B27/2,IF($Q27="Other - Enter Details",B27/2,SUM(G27-F27))))))</f>
        <v>0</v>
      </c>
      <c r="I27" s="2"/>
      <c r="J27" s="2"/>
      <c r="K27" s="19">
        <f>IF($Q27="Leave",B27/2,IF($Q27="Leave PM",B27/2,IF($Q27="Sick",B27/2,IF($Q27="Bank Holiday",B27/2,IF($Q27="Other - Enter Details",B27/2,SUM(J27-I27))))))</f>
        <v>0</v>
      </c>
      <c r="L27" s="3"/>
      <c r="M27" s="19">
        <f t="shared" si="19"/>
        <v>0</v>
      </c>
      <c r="N27" s="23" t="str">
        <f t="shared" si="15"/>
        <v/>
      </c>
      <c r="O27" s="23">
        <f t="shared" si="20"/>
        <v>0</v>
      </c>
      <c r="P27" s="4"/>
      <c r="Q27" s="1"/>
      <c r="R27" s="1"/>
      <c r="U27" s="14">
        <f t="shared" si="16"/>
        <v>0</v>
      </c>
      <c r="V27" s="14">
        <f t="shared" si="17"/>
        <v>0</v>
      </c>
    </row>
    <row r="28" spans="1:22" x14ac:dyDescent="0.25">
      <c r="A28" s="14" t="s">
        <v>4</v>
      </c>
      <c r="B28" s="21">
        <f>'Overview Sheet'!$C$10</f>
        <v>0.3125</v>
      </c>
      <c r="D28" s="77">
        <f t="shared" si="18"/>
        <v>277</v>
      </c>
      <c r="E28" s="78"/>
      <c r="F28" s="2"/>
      <c r="G28" s="2"/>
      <c r="H28" s="19">
        <f>IF($Q28="Leave",B28/2,IF($Q28="Leave AM",B28/2,IF($Q28="Sick",B28/2,IF($Q28="Bank Holiday",B28/2,IF($Q28="Other - Enter Details",B28/2,SUM(G28-F28))))))</f>
        <v>0</v>
      </c>
      <c r="I28" s="2"/>
      <c r="J28" s="2"/>
      <c r="K28" s="19">
        <f>IF($Q28="Leave",B28/2,IF($Q28="Leave PM",B28/2,IF($Q28="Sick",B28/2,IF($Q28="Bank Holiday",B28/2,IF($Q28="Other - Enter Details",B28/2,SUM(J28-I28))))))</f>
        <v>0</v>
      </c>
      <c r="L28" s="3"/>
      <c r="M28" s="19">
        <f t="shared" si="19"/>
        <v>0</v>
      </c>
      <c r="N28" s="23" t="str">
        <f t="shared" si="15"/>
        <v/>
      </c>
      <c r="O28" s="23">
        <f t="shared" si="20"/>
        <v>0</v>
      </c>
      <c r="P28" s="4"/>
      <c r="Q28" s="1"/>
      <c r="R28" s="1"/>
      <c r="U28" s="14">
        <f t="shared" si="16"/>
        <v>0</v>
      </c>
      <c r="V28" s="14">
        <f t="shared" si="17"/>
        <v>0</v>
      </c>
    </row>
    <row r="29" spans="1:22" x14ac:dyDescent="0.25">
      <c r="D29" s="80"/>
      <c r="E29" s="81"/>
      <c r="F29" s="81"/>
      <c r="G29" s="81"/>
      <c r="H29" s="81"/>
      <c r="I29" s="81"/>
      <c r="J29" s="81"/>
      <c r="K29" s="81"/>
      <c r="L29" s="81"/>
      <c r="M29" s="81"/>
      <c r="N29" s="81"/>
      <c r="O29" s="81"/>
      <c r="P29" s="81"/>
      <c r="Q29" s="81"/>
      <c r="R29" s="82"/>
      <c r="U29" s="14">
        <f>SUM(U6:V28)</f>
        <v>0</v>
      </c>
    </row>
    <row r="30" spans="1:22" ht="20.100000000000001" customHeight="1" thickBot="1" x14ac:dyDescent="0.3">
      <c r="D30" s="12" t="s">
        <v>35</v>
      </c>
      <c r="E30" s="72"/>
      <c r="F30" s="72"/>
      <c r="G30" s="72"/>
      <c r="H30" s="73" t="s">
        <v>36</v>
      </c>
      <c r="I30" s="73"/>
      <c r="J30" s="72"/>
      <c r="K30" s="72"/>
      <c r="L30" s="72"/>
      <c r="M30" s="72"/>
      <c r="N30" s="53"/>
      <c r="O30" s="11" t="s">
        <v>37</v>
      </c>
      <c r="P30" s="11"/>
      <c r="Q30" s="37" t="str">
        <f>IF(Q34=2,"You can only take one Flexi day per accounting period","")</f>
        <v/>
      </c>
      <c r="R30" s="13"/>
    </row>
    <row r="31" spans="1:22" ht="20.100000000000001" customHeight="1" thickBot="1" x14ac:dyDescent="0.3">
      <c r="D31" s="41" t="s">
        <v>38</v>
      </c>
      <c r="E31" s="66"/>
      <c r="F31" s="66"/>
      <c r="G31" s="66"/>
      <c r="H31" s="65" t="s">
        <v>38</v>
      </c>
      <c r="I31" s="65"/>
      <c r="J31" s="66"/>
      <c r="K31" s="66"/>
      <c r="L31" s="66"/>
      <c r="M31" s="66"/>
      <c r="N31" s="52"/>
      <c r="O31" s="49">
        <f>O28</f>
        <v>0</v>
      </c>
      <c r="P31" s="38"/>
      <c r="Q31" s="56" t="str">
        <f>IF(U29&gt;=1,"You should only work for a maximum of 6 hours without a break","")</f>
        <v/>
      </c>
      <c r="R31" s="42"/>
    </row>
    <row r="32" spans="1:22" x14ac:dyDescent="0.25">
      <c r="D32" s="43"/>
      <c r="E32" s="36"/>
      <c r="F32" s="44"/>
      <c r="G32" s="36"/>
      <c r="H32" s="36"/>
      <c r="I32" s="36"/>
      <c r="J32" s="36"/>
      <c r="K32" s="36"/>
      <c r="L32" s="36"/>
      <c r="M32" s="36"/>
      <c r="N32" s="45"/>
      <c r="O32" s="46" t="str">
        <f>IF(P32="","",'Overview Sheet'!$C$21)</f>
        <v/>
      </c>
      <c r="P32" s="44" t="str">
        <f>IF('Overview Sheet'!$C$21&gt;$O$31,"","Is the maximum you can carry forward per accounting period")</f>
        <v/>
      </c>
      <c r="Q32" s="36"/>
      <c r="R32" s="47"/>
    </row>
    <row r="33" spans="4:18" x14ac:dyDescent="0.25">
      <c r="D33" s="38"/>
      <c r="E33" s="38"/>
      <c r="F33" s="38"/>
      <c r="G33" s="38"/>
      <c r="H33" s="38"/>
      <c r="I33" s="38"/>
      <c r="J33" s="38"/>
      <c r="K33" s="38"/>
      <c r="L33" s="38"/>
      <c r="M33" s="38"/>
      <c r="N33" s="40"/>
      <c r="O33" s="40"/>
      <c r="P33" s="40"/>
      <c r="Q33" s="38"/>
      <c r="R33" s="38"/>
    </row>
    <row r="34" spans="4:18" ht="15" hidden="1" customHeight="1" x14ac:dyDescent="0.25">
      <c r="Q34" s="14">
        <f>COUNTIF(D6:R28,"Flexi")</f>
        <v>0</v>
      </c>
    </row>
  </sheetData>
  <sheetProtection password="DAC5" sheet="1" objects="1" scenarios="1" selectLockedCells="1"/>
  <mergeCells count="41">
    <mergeCell ref="E31:G31"/>
    <mergeCell ref="H31:I31"/>
    <mergeCell ref="J31:M31"/>
    <mergeCell ref="D26:E26"/>
    <mergeCell ref="D27:E27"/>
    <mergeCell ref="D28:E28"/>
    <mergeCell ref="D29:R29"/>
    <mergeCell ref="E30:G30"/>
    <mergeCell ref="H30:I30"/>
    <mergeCell ref="J30:M30"/>
    <mergeCell ref="D25:E25"/>
    <mergeCell ref="D14:E14"/>
    <mergeCell ref="D15:E15"/>
    <mergeCell ref="D16:E16"/>
    <mergeCell ref="D17:R17"/>
    <mergeCell ref="D18:E18"/>
    <mergeCell ref="D19:E19"/>
    <mergeCell ref="D20:E20"/>
    <mergeCell ref="D21:E21"/>
    <mergeCell ref="D22:E22"/>
    <mergeCell ref="D23:R23"/>
    <mergeCell ref="D24:E24"/>
    <mergeCell ref="D13:E13"/>
    <mergeCell ref="P4:P5"/>
    <mergeCell ref="Q4:Q5"/>
    <mergeCell ref="R4:R5"/>
    <mergeCell ref="D5:E5"/>
    <mergeCell ref="D6:E6"/>
    <mergeCell ref="D7:E7"/>
    <mergeCell ref="D8:E8"/>
    <mergeCell ref="D9:E9"/>
    <mergeCell ref="D10:E10"/>
    <mergeCell ref="D11:R11"/>
    <mergeCell ref="D12:E12"/>
    <mergeCell ref="E2:H2"/>
    <mergeCell ref="K2:N2"/>
    <mergeCell ref="K3:N3"/>
    <mergeCell ref="F4:H4"/>
    <mergeCell ref="I4:K4"/>
    <mergeCell ref="L4:L5"/>
    <mergeCell ref="M4:N4"/>
  </mergeCells>
  <conditionalFormatting sqref="H6:H10 H12:H16 H18:H22 H24:H28 K6:K10 K12:K16 K18:K22 K24:K28">
    <cfRule type="cellIs" dxfId="3" priority="1" operator="greaterThan">
      <formula>0.25</formula>
    </cfRule>
  </conditionalFormatting>
  <dataValidations count="2">
    <dataValidation type="list" allowBlank="1" showInputMessage="1" showErrorMessage="1" sqref="Q6:Q10 Q12:Q16 Q18:Q22 Q24:Q28">
      <formula1>$T$6:$T$12</formula1>
    </dataValidation>
    <dataValidation type="decimal" allowBlank="1" showErrorMessage="1" sqref="L6:L10 L12:L16 L18:L22 L24:L28">
      <formula1>0</formula1>
      <formula2>7.3</formula2>
    </dataValidation>
  </dataValidations>
  <pageMargins left="0.25" right="0.25" top="0.75" bottom="0.75" header="0.3" footer="0.3"/>
  <pageSetup paperSize="9" scale="91" orientation="landscape" verticalDpi="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34"/>
  <sheetViews>
    <sheetView showGridLines="0" showRowColHeaders="0" topLeftCell="C1" zoomScaleNormal="100" workbookViewId="0">
      <selection activeCell="F6" sqref="F6"/>
    </sheetView>
  </sheetViews>
  <sheetFormatPr defaultRowHeight="15" x14ac:dyDescent="0.25"/>
  <cols>
    <col min="1" max="2" width="9.140625" style="14" hidden="1" customWidth="1"/>
    <col min="3" max="3" width="6.140625" style="14" customWidth="1"/>
    <col min="4" max="4" width="7.7109375" style="14" customWidth="1"/>
    <col min="5" max="5" width="12.7109375" style="14" customWidth="1"/>
    <col min="6" max="13" width="6.7109375" style="14" customWidth="1"/>
    <col min="14" max="14" width="6.7109375" style="15" customWidth="1"/>
    <col min="15" max="16" width="7.7109375" style="15" customWidth="1"/>
    <col min="17" max="17" width="20.42578125" style="14" customWidth="1"/>
    <col min="18" max="18" width="39.140625" style="14" customWidth="1"/>
    <col min="19" max="19" width="9.140625" style="14"/>
    <col min="20" max="21" width="9.140625" style="14" hidden="1" customWidth="1"/>
    <col min="22" max="22" width="0" style="14" hidden="1" customWidth="1"/>
    <col min="23" max="16384" width="9.140625" style="14"/>
  </cols>
  <sheetData>
    <row r="1" spans="1:22" ht="21" customHeight="1" x14ac:dyDescent="0.25"/>
    <row r="2" spans="1:22" x14ac:dyDescent="0.25">
      <c r="D2" s="14" t="s">
        <v>31</v>
      </c>
      <c r="E2" s="67">
        <f>'Overview Sheet'!C3</f>
        <v>0</v>
      </c>
      <c r="F2" s="68"/>
      <c r="G2" s="68"/>
      <c r="H2" s="69"/>
      <c r="I2" s="15"/>
      <c r="J2" s="16" t="s">
        <v>33</v>
      </c>
      <c r="K2" s="70">
        <f>D6</f>
        <v>280</v>
      </c>
      <c r="L2" s="70"/>
      <c r="M2" s="70"/>
      <c r="N2" s="70"/>
    </row>
    <row r="3" spans="1:22" x14ac:dyDescent="0.25">
      <c r="F3" s="17"/>
      <c r="G3" s="17"/>
      <c r="H3" s="17"/>
      <c r="I3" s="17"/>
      <c r="J3" s="18" t="s">
        <v>32</v>
      </c>
      <c r="K3" s="71">
        <f>D28</f>
        <v>305</v>
      </c>
      <c r="L3" s="71"/>
      <c r="M3" s="71"/>
      <c r="N3" s="71"/>
    </row>
    <row r="4" spans="1:22" ht="15.75" customHeight="1" thickBot="1" x14ac:dyDescent="0.3">
      <c r="D4" s="5"/>
      <c r="E4" s="6"/>
      <c r="F4" s="79" t="s">
        <v>18</v>
      </c>
      <c r="G4" s="79"/>
      <c r="H4" s="79"/>
      <c r="I4" s="79" t="s">
        <v>19</v>
      </c>
      <c r="J4" s="79"/>
      <c r="K4" s="83"/>
      <c r="L4" s="84" t="s">
        <v>20</v>
      </c>
      <c r="M4" s="83" t="s">
        <v>21</v>
      </c>
      <c r="N4" s="83"/>
      <c r="O4" s="9" t="s">
        <v>27</v>
      </c>
      <c r="P4" s="79" t="s">
        <v>28</v>
      </c>
      <c r="Q4" s="79" t="s">
        <v>5</v>
      </c>
      <c r="R4" s="79" t="s">
        <v>29</v>
      </c>
    </row>
    <row r="5" spans="1:22" ht="15.75" thickBot="1" x14ac:dyDescent="0.3">
      <c r="A5" s="14" t="s">
        <v>10</v>
      </c>
      <c r="D5" s="86" t="s">
        <v>22</v>
      </c>
      <c r="E5" s="87"/>
      <c r="F5" s="7" t="s">
        <v>23</v>
      </c>
      <c r="G5" s="54" t="s">
        <v>24</v>
      </c>
      <c r="H5" s="54" t="s">
        <v>25</v>
      </c>
      <c r="I5" s="54" t="s">
        <v>23</v>
      </c>
      <c r="J5" s="54" t="s">
        <v>24</v>
      </c>
      <c r="K5" s="54" t="s">
        <v>25</v>
      </c>
      <c r="L5" s="85"/>
      <c r="M5" s="54" t="s">
        <v>17</v>
      </c>
      <c r="N5" s="55" t="s">
        <v>26</v>
      </c>
      <c r="O5" s="49">
        <f>IF('Period 10'!O32="",'Period 10'!O31,'Period 10'!O32)</f>
        <v>0</v>
      </c>
      <c r="P5" s="82"/>
      <c r="Q5" s="79"/>
      <c r="R5" s="79"/>
    </row>
    <row r="6" spans="1:22" x14ac:dyDescent="0.25">
      <c r="A6" s="14" t="s">
        <v>0</v>
      </c>
      <c r="B6" s="22">
        <f>'Overview Sheet'!$C$6</f>
        <v>0.3125</v>
      </c>
      <c r="D6" s="77">
        <f>'Period 10'!D28:E28+3</f>
        <v>280</v>
      </c>
      <c r="E6" s="78"/>
      <c r="F6" s="2"/>
      <c r="G6" s="2"/>
      <c r="H6" s="19">
        <f>IF($Q6="Leave",B6/2,IF($Q6="Leave AM",B6/2,IF($Q6="Sick",B6/2,IF($Q6="Bank Holiday",B6/2,IF($Q6="Other - Enter Details",B6/2,SUM(G6-F6))))))</f>
        <v>0</v>
      </c>
      <c r="I6" s="2"/>
      <c r="J6" s="2"/>
      <c r="K6" s="19">
        <f>IF($Q6="Leave",B6/2,IF($Q6="Leave PM",B6/2,IF($Q6="Sick",B6/2,IF($Q6="Bank Holiday",B6/2,IF($Q6="Other - Enter Details",B6/2,SUM(J6-I6))))))</f>
        <v>0</v>
      </c>
      <c r="L6" s="2"/>
      <c r="M6" s="19">
        <f>SUM(H6+K6)-L6</f>
        <v>0</v>
      </c>
      <c r="N6" s="23" t="str">
        <f>IF(OR(G6&lt;&gt;"",J6&lt;&gt;"",Q6&lt;&gt;""),ROUND(M6-B6,15),"")</f>
        <v/>
      </c>
      <c r="O6" s="50">
        <f>IF(OR(G6&lt;&gt;"",J6&lt;&gt;"",Q6&lt;&gt;""),O5+N6,O5)</f>
        <v>0</v>
      </c>
      <c r="P6" s="4"/>
      <c r="Q6" s="1"/>
      <c r="R6" s="1"/>
      <c r="T6" s="14" t="s">
        <v>5</v>
      </c>
      <c r="U6" s="14">
        <f>IF(H6&gt;0.25,1,0)</f>
        <v>0</v>
      </c>
      <c r="V6" s="14">
        <f>IF(K6&gt;0.25,1,0)</f>
        <v>0</v>
      </c>
    </row>
    <row r="7" spans="1:22" x14ac:dyDescent="0.25">
      <c r="A7" s="14" t="s">
        <v>1</v>
      </c>
      <c r="B7" s="22">
        <f>'Overview Sheet'!$C$7</f>
        <v>0.3125</v>
      </c>
      <c r="D7" s="77">
        <f>D6+1</f>
        <v>281</v>
      </c>
      <c r="E7" s="78"/>
      <c r="F7" s="2"/>
      <c r="G7" s="2"/>
      <c r="H7" s="19">
        <f>IF($Q7="Leave",B7/2,IF($Q7="Leave AM",B7/2,IF($Q7="Sick",B7/2,IF($Q7="Bank Holiday",B7/2,IF($Q7="Other - Enter Details",B7/2,SUM(G7-F7))))))</f>
        <v>0</v>
      </c>
      <c r="I7" s="2"/>
      <c r="J7" s="2"/>
      <c r="K7" s="19">
        <f>IF($Q7="Leave",B7/2,IF($Q7="Leave PM",B7/2,IF($Q7="Sick",B7/2,IF($Q7="Bank Holiday",B7/2,IF($Q7="Other - Enter Details",B7/2,SUM(J7-I7))))))</f>
        <v>0</v>
      </c>
      <c r="L7" s="3"/>
      <c r="M7" s="19">
        <f t="shared" ref="M7:M10" si="0">H7+K7-L7</f>
        <v>0</v>
      </c>
      <c r="N7" s="23" t="str">
        <f t="shared" ref="N7:N10" si="1">IF(OR(G7&lt;&gt;"",J7&lt;&gt;"",Q7&lt;&gt;""),ROUND(M7-B7,15),"")</f>
        <v/>
      </c>
      <c r="O7" s="23">
        <f>IF(OR(G7&lt;&gt;"",J7&lt;&gt;"",Q7&lt;&gt;""),O6+N7,O6)</f>
        <v>0</v>
      </c>
      <c r="P7" s="4"/>
      <c r="Q7" s="1"/>
      <c r="R7" s="1"/>
      <c r="T7" s="14" t="s">
        <v>6</v>
      </c>
      <c r="U7" s="14">
        <f t="shared" ref="U7:U10" si="2">IF(H7&gt;0.25,1,0)</f>
        <v>0</v>
      </c>
      <c r="V7" s="14">
        <f t="shared" ref="V7:V10" si="3">IF(K7&gt;0.25,1,0)</f>
        <v>0</v>
      </c>
    </row>
    <row r="8" spans="1:22" x14ac:dyDescent="0.25">
      <c r="A8" s="14" t="s">
        <v>2</v>
      </c>
      <c r="B8" s="22">
        <f>'Overview Sheet'!$C$8</f>
        <v>0.3125</v>
      </c>
      <c r="D8" s="77">
        <f t="shared" ref="D8:D10" si="4">D7+1</f>
        <v>282</v>
      </c>
      <c r="E8" s="78"/>
      <c r="F8" s="2"/>
      <c r="G8" s="2"/>
      <c r="H8" s="19">
        <f>IF($Q8="Leave",B8/2,IF($Q8="Leave AM",B8/2,IF($Q8="Sick",B8/2,IF($Q8="Bank Holiday",B8/2,IF($Q8="Other - Enter Details",B8/2,SUM(G8-F8))))))</f>
        <v>0</v>
      </c>
      <c r="I8" s="2"/>
      <c r="J8" s="2"/>
      <c r="K8" s="19">
        <f>IF($Q8="Leave",B8/2,IF($Q8="Leave PM",B8/2,IF($Q8="Sick",B8/2,IF($Q8="Bank Holiday",B8/2,IF($Q8="Other - Enter Details",B8/2,SUM(J8-I8))))))</f>
        <v>0</v>
      </c>
      <c r="L8" s="3"/>
      <c r="M8" s="19">
        <f t="shared" si="0"/>
        <v>0</v>
      </c>
      <c r="N8" s="23" t="str">
        <f t="shared" si="1"/>
        <v/>
      </c>
      <c r="O8" s="23">
        <f>IF(OR(G8&lt;&gt;"",J8&lt;&gt;"",Q8&lt;&gt;""),O7+N8,O7)</f>
        <v>0</v>
      </c>
      <c r="P8" s="4"/>
      <c r="Q8" s="1"/>
      <c r="R8" s="1"/>
      <c r="T8" s="14" t="s">
        <v>7</v>
      </c>
      <c r="U8" s="14">
        <f t="shared" si="2"/>
        <v>0</v>
      </c>
      <c r="V8" s="14">
        <f t="shared" si="3"/>
        <v>0</v>
      </c>
    </row>
    <row r="9" spans="1:22" x14ac:dyDescent="0.25">
      <c r="A9" s="14" t="s">
        <v>3</v>
      </c>
      <c r="B9" s="22">
        <f>'Overview Sheet'!$C$9</f>
        <v>0.3125</v>
      </c>
      <c r="D9" s="77">
        <f t="shared" si="4"/>
        <v>283</v>
      </c>
      <c r="E9" s="78"/>
      <c r="F9" s="2"/>
      <c r="G9" s="2"/>
      <c r="H9" s="19">
        <f>IF($Q9="Leave",B9/2,IF($Q9="Leave AM",B9/2,IF($Q9="Sick",B9/2,IF($Q9="Bank Holiday",B9/2,IF($Q9="Other - Enter Details",B9/2,SUM(G9-F9))))))</f>
        <v>0</v>
      </c>
      <c r="I9" s="2"/>
      <c r="J9" s="2"/>
      <c r="K9" s="19">
        <f>IF($Q9="Leave",B9/2,IF($Q9="Leave PM",B9/2,IF($Q9="Sick",B9/2,IF($Q9="Bank Holiday",B9/2,IF($Q9="Other - Enter Details",B9/2,SUM(J9-I9))))))</f>
        <v>0</v>
      </c>
      <c r="L9" s="3"/>
      <c r="M9" s="19">
        <f t="shared" si="0"/>
        <v>0</v>
      </c>
      <c r="N9" s="23" t="str">
        <f t="shared" si="1"/>
        <v/>
      </c>
      <c r="O9" s="23">
        <f>IF(OR(G9&lt;&gt;"",J9&lt;&gt;"",Q9&lt;&gt;""),O8+N9,O8)</f>
        <v>0</v>
      </c>
      <c r="P9" s="4"/>
      <c r="Q9" s="1"/>
      <c r="R9" s="1"/>
      <c r="T9" s="14" t="s">
        <v>11</v>
      </c>
      <c r="U9" s="14">
        <f t="shared" si="2"/>
        <v>0</v>
      </c>
      <c r="V9" s="14">
        <f t="shared" si="3"/>
        <v>0</v>
      </c>
    </row>
    <row r="10" spans="1:22" x14ac:dyDescent="0.25">
      <c r="A10" s="14" t="s">
        <v>4</v>
      </c>
      <c r="B10" s="22">
        <f>'Overview Sheet'!$C$10</f>
        <v>0.3125</v>
      </c>
      <c r="D10" s="77">
        <f t="shared" si="4"/>
        <v>284</v>
      </c>
      <c r="E10" s="78"/>
      <c r="F10" s="2"/>
      <c r="G10" s="2"/>
      <c r="H10" s="19">
        <f>IF($Q10="Leave",B10/2,IF($Q10="Leave AM",B10/2,IF($Q10="Sick",B10/2,IF($Q10="Bank Holiday",B10/2,IF($Q10="Other - Enter Details",B10/2,SUM(G10-F10))))))</f>
        <v>0</v>
      </c>
      <c r="I10" s="2"/>
      <c r="J10" s="2"/>
      <c r="K10" s="19">
        <f>IF($Q10="Leave",B10/2,IF($Q10="Leave PM",B10/2,IF($Q10="Sick",B10/2,IF($Q10="Bank Holiday",B10/2,IF($Q10="Other - Enter Details",B10/2,SUM(J10-I10))))))</f>
        <v>0</v>
      </c>
      <c r="L10" s="3"/>
      <c r="M10" s="19">
        <f t="shared" si="0"/>
        <v>0</v>
      </c>
      <c r="N10" s="23" t="str">
        <f t="shared" si="1"/>
        <v/>
      </c>
      <c r="O10" s="23">
        <f>IF(OR(G10&lt;&gt;"",J10&lt;&gt;"",Q10&lt;&gt;""),O9+N10,O9)</f>
        <v>0</v>
      </c>
      <c r="P10" s="4"/>
      <c r="Q10" s="1"/>
      <c r="R10" s="1"/>
      <c r="T10" s="14" t="s">
        <v>8</v>
      </c>
      <c r="U10" s="14">
        <f t="shared" si="2"/>
        <v>0</v>
      </c>
      <c r="V10" s="14">
        <f t="shared" si="3"/>
        <v>0</v>
      </c>
    </row>
    <row r="11" spans="1:22" x14ac:dyDescent="0.25">
      <c r="D11" s="80"/>
      <c r="E11" s="81"/>
      <c r="F11" s="81"/>
      <c r="G11" s="81"/>
      <c r="H11" s="81"/>
      <c r="I11" s="81"/>
      <c r="J11" s="81"/>
      <c r="K11" s="81"/>
      <c r="L11" s="81"/>
      <c r="M11" s="81"/>
      <c r="N11" s="81"/>
      <c r="O11" s="81"/>
      <c r="P11" s="81"/>
      <c r="Q11" s="81"/>
      <c r="R11" s="82"/>
      <c r="T11" s="14" t="s">
        <v>9</v>
      </c>
    </row>
    <row r="12" spans="1:22" x14ac:dyDescent="0.25">
      <c r="A12" s="14" t="s">
        <v>0</v>
      </c>
      <c r="B12" s="21">
        <f>'Overview Sheet'!$C$6</f>
        <v>0.3125</v>
      </c>
      <c r="D12" s="77">
        <f>D6+7</f>
        <v>287</v>
      </c>
      <c r="E12" s="78"/>
      <c r="F12" s="2"/>
      <c r="G12" s="2"/>
      <c r="H12" s="19">
        <f>IF($Q12="Leave",B12/2,IF($Q12="Leave AM",B12/2,IF($Q12="Sick",B12/2,IF($Q12="Bank Holiday",B12/2,IF($Q12="Other - Enter Details",B12/2,SUM(G12-F12))))))</f>
        <v>0</v>
      </c>
      <c r="I12" s="2"/>
      <c r="J12" s="2"/>
      <c r="K12" s="20">
        <f>IF($Q12="Leave",B12/2,IF($Q12="Leave PM",B12/2,IF($Q12="Sick",B12/2,IF($Q12="Bank Holiday",B12/2,IF($Q12="Other - Enter Details",B12/2,SUM(J12-I12))))))</f>
        <v>0</v>
      </c>
      <c r="L12" s="1"/>
      <c r="M12" s="19">
        <f>SUM(H12+K12)-L12</f>
        <v>0</v>
      </c>
      <c r="N12" s="23" t="str">
        <f t="shared" ref="N12:N16" si="5">IF(OR(G12&lt;&gt;"",J12&lt;&gt;"",Q12&lt;&gt;""),ROUND(M12-B12,15),"")</f>
        <v/>
      </c>
      <c r="O12" s="50">
        <f>IF(OR(G12&lt;&gt;"",J12&lt;&gt;"",Q12&lt;&gt;""),O10+N12,O10)</f>
        <v>0</v>
      </c>
      <c r="P12" s="4"/>
      <c r="Q12" s="1"/>
      <c r="R12" s="1"/>
      <c r="T12" s="14" t="s">
        <v>39</v>
      </c>
      <c r="U12" s="14">
        <f t="shared" ref="U12:U16" si="6">IF(H12&gt;0.25,1,0)</f>
        <v>0</v>
      </c>
      <c r="V12" s="14">
        <f t="shared" ref="V12:V16" si="7">IF(K12&gt;0.25,1,0)</f>
        <v>0</v>
      </c>
    </row>
    <row r="13" spans="1:22" x14ac:dyDescent="0.25">
      <c r="A13" s="14" t="s">
        <v>1</v>
      </c>
      <c r="B13" s="21">
        <f>'Overview Sheet'!$C$7</f>
        <v>0.3125</v>
      </c>
      <c r="D13" s="77">
        <f t="shared" ref="D13:D16" si="8">D7+7</f>
        <v>288</v>
      </c>
      <c r="E13" s="78"/>
      <c r="F13" s="2"/>
      <c r="G13" s="2"/>
      <c r="H13" s="19">
        <f>IF($Q13="Leave",B13/2,IF($Q13="Leave AM",B13/2,IF($Q13="Sick",B13/2,IF($Q13="Bank Holiday",B13/2,IF($Q13="Other - Enter Details",B13/2,SUM(G13-F13))))))</f>
        <v>0</v>
      </c>
      <c r="I13" s="2"/>
      <c r="J13" s="3"/>
      <c r="K13" s="20">
        <f>IF($Q13="Leave",B13/2,IF($Q13="Leave PM",B13/2,IF($Q13="Sick",B13/2,IF($Q13="Bank Holiday",B13/2,IF($Q13="Other - Enter Details",B13/2,SUM(J13-I13))))))</f>
        <v>0</v>
      </c>
      <c r="L13" s="1"/>
      <c r="M13" s="19">
        <f t="shared" ref="M13:M16" si="9">H13+K13-L13</f>
        <v>0</v>
      </c>
      <c r="N13" s="23" t="str">
        <f t="shared" si="5"/>
        <v/>
      </c>
      <c r="O13" s="23">
        <f>IF(OR(G13&lt;&gt;"",J13&lt;&gt;"",Q13&lt;&gt;""),O12+N13,O12)</f>
        <v>0</v>
      </c>
      <c r="P13" s="4"/>
      <c r="Q13" s="1"/>
      <c r="R13" s="1"/>
      <c r="U13" s="14">
        <f t="shared" si="6"/>
        <v>0</v>
      </c>
      <c r="V13" s="14">
        <f t="shared" si="7"/>
        <v>0</v>
      </c>
    </row>
    <row r="14" spans="1:22" x14ac:dyDescent="0.25">
      <c r="A14" s="14" t="s">
        <v>2</v>
      </c>
      <c r="B14" s="21">
        <f>'Overview Sheet'!$C$8</f>
        <v>0.3125</v>
      </c>
      <c r="D14" s="77">
        <f t="shared" si="8"/>
        <v>289</v>
      </c>
      <c r="E14" s="78"/>
      <c r="F14" s="2"/>
      <c r="G14" s="2"/>
      <c r="H14" s="19">
        <f>IF($Q14="Leave",B14/2,IF($Q14="Leave AM",B14/2,IF($Q14="Sick",B14/2,IF($Q14="Bank Holiday",B14/2,IF($Q14="Other - Enter Details",B14/2,SUM(G14-F14))))))</f>
        <v>0</v>
      </c>
      <c r="I14" s="2"/>
      <c r="J14" s="3"/>
      <c r="K14" s="20">
        <f>IF($Q14="Leave",B14/2,IF($Q14="Leave PM",B14/2,IF($Q14="Sick",B14/2,IF($Q14="Bank Holiday",B14/2,IF($Q14="Other - Enter Details",B14/2,SUM(J14-I14))))))</f>
        <v>0</v>
      </c>
      <c r="L14" s="1"/>
      <c r="M14" s="19">
        <f t="shared" si="9"/>
        <v>0</v>
      </c>
      <c r="N14" s="23" t="str">
        <f t="shared" si="5"/>
        <v/>
      </c>
      <c r="O14" s="23">
        <f>IF(OR(G14&lt;&gt;"",J14&lt;&gt;"",Q14&lt;&gt;""),O13+N14,O13)</f>
        <v>0</v>
      </c>
      <c r="P14" s="4"/>
      <c r="Q14" s="1"/>
      <c r="R14" s="1"/>
      <c r="U14" s="14">
        <f t="shared" si="6"/>
        <v>0</v>
      </c>
      <c r="V14" s="14">
        <f t="shared" si="7"/>
        <v>0</v>
      </c>
    </row>
    <row r="15" spans="1:22" x14ac:dyDescent="0.25">
      <c r="A15" s="14" t="s">
        <v>3</v>
      </c>
      <c r="B15" s="21">
        <f>'Overview Sheet'!$C$9</f>
        <v>0.3125</v>
      </c>
      <c r="D15" s="77">
        <f t="shared" si="8"/>
        <v>290</v>
      </c>
      <c r="E15" s="78"/>
      <c r="F15" s="2"/>
      <c r="G15" s="2"/>
      <c r="H15" s="19">
        <f>IF($Q15="Leave",B15/2,IF($Q15="Leave AM",B15/2,IF($Q15="Sick",B15/2,IF($Q15="Bank Holiday",B15/2,IF($Q15="Other - Enter Details",B15/2,SUM(G15-F15))))))</f>
        <v>0</v>
      </c>
      <c r="I15" s="2"/>
      <c r="J15" s="3"/>
      <c r="K15" s="20">
        <f>IF($Q15="Leave",B15/2,IF($Q15="Leave PM",B15/2,IF($Q15="Sick",B15/2,IF($Q15="Bank Holiday",B15/2,IF($Q15="Other - Enter Details",B15/2,SUM(J15-I15))))))</f>
        <v>0</v>
      </c>
      <c r="L15" s="1"/>
      <c r="M15" s="19">
        <f t="shared" si="9"/>
        <v>0</v>
      </c>
      <c r="N15" s="23" t="str">
        <f t="shared" si="5"/>
        <v/>
      </c>
      <c r="O15" s="23">
        <f>IF(OR(G15&lt;&gt;"",J15&lt;&gt;"",Q15&lt;&gt;""),O14+N15,O14)</f>
        <v>0</v>
      </c>
      <c r="P15" s="4"/>
      <c r="Q15" s="1"/>
      <c r="R15" s="1"/>
      <c r="U15" s="14">
        <f t="shared" si="6"/>
        <v>0</v>
      </c>
      <c r="V15" s="14">
        <f t="shared" si="7"/>
        <v>0</v>
      </c>
    </row>
    <row r="16" spans="1:22" x14ac:dyDescent="0.25">
      <c r="A16" s="14" t="s">
        <v>4</v>
      </c>
      <c r="B16" s="21">
        <f>'Overview Sheet'!$C$10</f>
        <v>0.3125</v>
      </c>
      <c r="D16" s="77">
        <f t="shared" si="8"/>
        <v>291</v>
      </c>
      <c r="E16" s="78"/>
      <c r="F16" s="2"/>
      <c r="G16" s="2"/>
      <c r="H16" s="19">
        <f>IF($Q16="Leave",B16/2,IF($Q16="Leave AM",B16/2,IF($Q16="Sick",B16/2,IF($Q16="Bank Holiday",B16/2,IF($Q16="Other - Enter Details",B16/2,SUM(G16-F16))))))</f>
        <v>0</v>
      </c>
      <c r="I16" s="2"/>
      <c r="J16" s="3"/>
      <c r="K16" s="20">
        <f>IF($Q16="Leave",B16/2,IF($Q16="Leave PM",B16/2,IF($Q16="Sick",B16/2,IF($Q16="Bank Holiday",B16/2,IF($Q16="Other - Enter Details",B16/2,SUM(J16-I16))))))</f>
        <v>0</v>
      </c>
      <c r="L16" s="1"/>
      <c r="M16" s="19">
        <f t="shared" si="9"/>
        <v>0</v>
      </c>
      <c r="N16" s="23" t="str">
        <f t="shared" si="5"/>
        <v/>
      </c>
      <c r="O16" s="23">
        <f>IF(OR(G16&lt;&gt;"",J16&lt;&gt;"",Q16&lt;&gt;""),O15+N16,O15)</f>
        <v>0</v>
      </c>
      <c r="P16" s="4"/>
      <c r="Q16" s="1"/>
      <c r="R16" s="1"/>
      <c r="U16" s="14">
        <f t="shared" si="6"/>
        <v>0</v>
      </c>
      <c r="V16" s="14">
        <f t="shared" si="7"/>
        <v>0</v>
      </c>
    </row>
    <row r="17" spans="1:22" x14ac:dyDescent="0.25">
      <c r="B17" s="21"/>
      <c r="D17" s="80"/>
      <c r="E17" s="81"/>
      <c r="F17" s="81"/>
      <c r="G17" s="81"/>
      <c r="H17" s="81"/>
      <c r="I17" s="81"/>
      <c r="J17" s="81"/>
      <c r="K17" s="81"/>
      <c r="L17" s="81"/>
      <c r="M17" s="81"/>
      <c r="N17" s="81"/>
      <c r="O17" s="81"/>
      <c r="P17" s="81"/>
      <c r="Q17" s="81"/>
      <c r="R17" s="82"/>
    </row>
    <row r="18" spans="1:22" x14ac:dyDescent="0.25">
      <c r="A18" s="14" t="s">
        <v>0</v>
      </c>
      <c r="B18" s="21">
        <f>'Overview Sheet'!$C$6</f>
        <v>0.3125</v>
      </c>
      <c r="D18" s="77">
        <f>D12+7</f>
        <v>294</v>
      </c>
      <c r="E18" s="78"/>
      <c r="F18" s="2"/>
      <c r="G18" s="2"/>
      <c r="H18" s="19">
        <f>IF($Q18="Leave",B18/2,IF($Q18="Leave AM",B18/2,IF($Q18="Sick",B18/2,IF($Q18="Bank Holiday",B18/2,IF($Q18="Other - Enter Details",B18/2,SUM(G18-F18))))))</f>
        <v>0</v>
      </c>
      <c r="I18" s="2"/>
      <c r="J18" s="3"/>
      <c r="K18" s="19">
        <f>IF($Q18="Leave",B18/2,IF($Q18="Leave PM",B18/2,IF($Q18="Sick",B18/2,IF($Q18="Bank Holiday",B18/2,IF($Q18="Other - Enter Details",B18/2,SUM(J18-I18))))))</f>
        <v>0</v>
      </c>
      <c r="L18" s="2"/>
      <c r="M18" s="19">
        <f>SUM(H18+K18)-L18</f>
        <v>0</v>
      </c>
      <c r="N18" s="23" t="str">
        <f t="shared" ref="N18:N22" si="10">IF(OR(G18&lt;&gt;"",J18&lt;&gt;"",Q18&lt;&gt;""),ROUND(M18-B18,15),"")</f>
        <v/>
      </c>
      <c r="O18" s="50">
        <f>IF(OR(G18&lt;&gt;"",J18&lt;&gt;"",Q18&lt;&gt;""),O16+N18,O16)</f>
        <v>0</v>
      </c>
      <c r="P18" s="4"/>
      <c r="Q18" s="1"/>
      <c r="R18" s="1"/>
      <c r="U18" s="14">
        <f t="shared" ref="U18:U22" si="11">IF(H18&gt;0.25,1,0)</f>
        <v>0</v>
      </c>
      <c r="V18" s="14">
        <f t="shared" ref="V18:V22" si="12">IF(K18&gt;0.25,1,0)</f>
        <v>0</v>
      </c>
    </row>
    <row r="19" spans="1:22" x14ac:dyDescent="0.25">
      <c r="A19" s="14" t="s">
        <v>1</v>
      </c>
      <c r="B19" s="21">
        <f>'Overview Sheet'!$C$7</f>
        <v>0.3125</v>
      </c>
      <c r="D19" s="77">
        <f t="shared" ref="D19:D22" si="13">D13+7</f>
        <v>295</v>
      </c>
      <c r="E19" s="78"/>
      <c r="F19" s="2"/>
      <c r="G19" s="2"/>
      <c r="H19" s="19">
        <f>IF($Q19="Leave",B19/2,IF($Q19="Leave AM",B19/2,IF($Q19="Sick",B19/2,IF($Q19="Bank Holiday",B19/2,IF($Q19="Other - Enter Details",B19/2,SUM(G19-F19))))))</f>
        <v>0</v>
      </c>
      <c r="I19" s="2"/>
      <c r="J19" s="3"/>
      <c r="K19" s="19">
        <f>IF($Q19="Leave",B19/2,IF($Q19="Leave PM",B19/2,IF($Q19="Sick",B19/2,IF($Q19="Bank Holiday",B19/2,IF($Q19="Other - Enter Details",B19/2,SUM(J19-I19))))))</f>
        <v>0</v>
      </c>
      <c r="L19" s="3"/>
      <c r="M19" s="19">
        <f t="shared" ref="M19:M22" si="14">H19+K19-L19</f>
        <v>0</v>
      </c>
      <c r="N19" s="23" t="str">
        <f t="shared" si="10"/>
        <v/>
      </c>
      <c r="O19" s="23">
        <f>IF(OR(G19&lt;&gt;"",J19&lt;&gt;"",Q19&lt;&gt;""),O18+N19,O18)</f>
        <v>0</v>
      </c>
      <c r="P19" s="4"/>
      <c r="Q19" s="1"/>
      <c r="R19" s="1"/>
      <c r="U19" s="14">
        <f t="shared" si="11"/>
        <v>0</v>
      </c>
      <c r="V19" s="14">
        <f t="shared" si="12"/>
        <v>0</v>
      </c>
    </row>
    <row r="20" spans="1:22" x14ac:dyDescent="0.25">
      <c r="A20" s="14" t="s">
        <v>2</v>
      </c>
      <c r="B20" s="21">
        <f>'Overview Sheet'!$C$8</f>
        <v>0.3125</v>
      </c>
      <c r="D20" s="77">
        <f t="shared" si="13"/>
        <v>296</v>
      </c>
      <c r="E20" s="78"/>
      <c r="F20" s="2"/>
      <c r="G20" s="2"/>
      <c r="H20" s="19">
        <f>IF($Q20="Leave",B20/2,IF($Q20="Leave AM",B20/2,IF($Q20="Sick",B20/2,IF($Q20="Bank Holiday",B20/2,IF($Q20="Other - Enter Details",B20/2,SUM(G20-F20))))))</f>
        <v>0</v>
      </c>
      <c r="I20" s="2"/>
      <c r="J20" s="3"/>
      <c r="K20" s="19">
        <f>IF($Q20="Leave",B20/2,IF($Q20="Leave PM",B20/2,IF($Q20="Sick",B20/2,IF($Q20="Bank Holiday",B20/2,IF($Q20="Other - Enter Details",B20/2,SUM(J20-I20))))))</f>
        <v>0</v>
      </c>
      <c r="L20" s="3"/>
      <c r="M20" s="19">
        <f t="shared" si="14"/>
        <v>0</v>
      </c>
      <c r="N20" s="23" t="str">
        <f t="shared" si="10"/>
        <v/>
      </c>
      <c r="O20" s="23">
        <f>IF(OR(G20&lt;&gt;"",J20&lt;&gt;"",Q20&lt;&gt;""),O19+N20,O19)</f>
        <v>0</v>
      </c>
      <c r="P20" s="4"/>
      <c r="Q20" s="1"/>
      <c r="R20" s="1"/>
      <c r="U20" s="14">
        <f t="shared" si="11"/>
        <v>0</v>
      </c>
      <c r="V20" s="14">
        <f t="shared" si="12"/>
        <v>0</v>
      </c>
    </row>
    <row r="21" spans="1:22" x14ac:dyDescent="0.25">
      <c r="A21" s="14" t="s">
        <v>3</v>
      </c>
      <c r="B21" s="21">
        <f>'Overview Sheet'!$C$9</f>
        <v>0.3125</v>
      </c>
      <c r="D21" s="77">
        <f t="shared" si="13"/>
        <v>297</v>
      </c>
      <c r="E21" s="78"/>
      <c r="F21" s="2"/>
      <c r="G21" s="2"/>
      <c r="H21" s="19">
        <f>IF($Q21="Leave",B21/2,IF($Q21="Leave AM",B21/2,IF($Q21="Sick",B21/2,IF($Q21="Bank Holiday",B21/2,IF($Q21="Other - Enter Details",B21/2,SUM(G21-F21))))))</f>
        <v>0</v>
      </c>
      <c r="I21" s="2"/>
      <c r="J21" s="2"/>
      <c r="K21" s="19">
        <f>IF($Q21="Leave",B21/2,IF($Q21="Leave PM",B21/2,IF($Q21="Sick",B21/2,IF($Q21="Bank Holiday",B21/2,IF($Q21="Other - Enter Details",B21/2,SUM(J21-I21))))))</f>
        <v>0</v>
      </c>
      <c r="L21" s="3"/>
      <c r="M21" s="19">
        <f t="shared" si="14"/>
        <v>0</v>
      </c>
      <c r="N21" s="23" t="str">
        <f t="shared" si="10"/>
        <v/>
      </c>
      <c r="O21" s="23">
        <f>IF(OR(G21&lt;&gt;"",J21&lt;&gt;"",Q21&lt;&gt;""),O20+N21,O20)</f>
        <v>0</v>
      </c>
      <c r="P21" s="4"/>
      <c r="Q21" s="1"/>
      <c r="R21" s="1"/>
      <c r="U21" s="14">
        <f t="shared" si="11"/>
        <v>0</v>
      </c>
      <c r="V21" s="14">
        <f t="shared" si="12"/>
        <v>0</v>
      </c>
    </row>
    <row r="22" spans="1:22" x14ac:dyDescent="0.25">
      <c r="A22" s="14" t="s">
        <v>4</v>
      </c>
      <c r="B22" s="21">
        <f>'Overview Sheet'!$C$10</f>
        <v>0.3125</v>
      </c>
      <c r="D22" s="77">
        <f t="shared" si="13"/>
        <v>298</v>
      </c>
      <c r="E22" s="78"/>
      <c r="F22" s="2"/>
      <c r="G22" s="2"/>
      <c r="H22" s="19">
        <f>IF($Q22="Leave",B22/2,IF($Q22="Leave AM",B22/2,IF($Q22="Sick",B22/2,IF($Q22="Bank Holiday",B22/2,IF($Q22="Other - Enter Details",B22/2,SUM(G22-F22))))))</f>
        <v>0</v>
      </c>
      <c r="I22" s="2"/>
      <c r="J22" s="2"/>
      <c r="K22" s="19">
        <f>IF($Q22="Leave",B22/2,IF($Q22="Leave PM",B22/2,IF($Q22="Sick",B22/2,IF($Q22="Bank Holiday",B22/2,IF($Q22="Other - Enter Details",B22/2,SUM(J22-I22))))))</f>
        <v>0</v>
      </c>
      <c r="L22" s="3"/>
      <c r="M22" s="19">
        <f t="shared" si="14"/>
        <v>0</v>
      </c>
      <c r="N22" s="23" t="str">
        <f t="shared" si="10"/>
        <v/>
      </c>
      <c r="O22" s="23">
        <f>IF(OR(G22&lt;&gt;"",J22&lt;&gt;"",Q22&lt;&gt;""),O21+N22,O21)</f>
        <v>0</v>
      </c>
      <c r="P22" s="4"/>
      <c r="Q22" s="1"/>
      <c r="R22" s="1"/>
      <c r="U22" s="14">
        <f t="shared" si="11"/>
        <v>0</v>
      </c>
      <c r="V22" s="14">
        <f t="shared" si="12"/>
        <v>0</v>
      </c>
    </row>
    <row r="23" spans="1:22" x14ac:dyDescent="0.25">
      <c r="D23" s="80"/>
      <c r="E23" s="81"/>
      <c r="F23" s="81"/>
      <c r="G23" s="81"/>
      <c r="H23" s="81"/>
      <c r="I23" s="81"/>
      <c r="J23" s="81"/>
      <c r="K23" s="81"/>
      <c r="L23" s="81"/>
      <c r="M23" s="81"/>
      <c r="N23" s="81"/>
      <c r="O23" s="81"/>
      <c r="P23" s="81"/>
      <c r="Q23" s="81"/>
      <c r="R23" s="82"/>
    </row>
    <row r="24" spans="1:22" x14ac:dyDescent="0.25">
      <c r="A24" s="14" t="s">
        <v>0</v>
      </c>
      <c r="B24" s="21">
        <f>'Overview Sheet'!$C$6</f>
        <v>0.3125</v>
      </c>
      <c r="D24" s="77">
        <f>D18+7</f>
        <v>301</v>
      </c>
      <c r="E24" s="78"/>
      <c r="F24" s="2"/>
      <c r="G24" s="2"/>
      <c r="H24" s="19">
        <f>IF($Q24="Leave",B24/2,IF($Q24="Leave AM",B24/2,IF($Q24="Sick",B24/2,IF($Q24="Bank Holiday",B24/2,IF($Q24="Other - Enter Details",B24/2,SUM(G24-F24))))))</f>
        <v>0</v>
      </c>
      <c r="I24" s="2"/>
      <c r="J24" s="2"/>
      <c r="K24" s="19">
        <f>IF($Q24="Leave",B24/2,IF($Q24="Leave PM",B24/2,IF($Q24="Sick",B24/2,IF($Q24="Bank Holiday",B24/2,IF($Q24="Other - Enter Details",B24/2,SUM(J24-I24))))))</f>
        <v>0</v>
      </c>
      <c r="L24" s="2"/>
      <c r="M24" s="19">
        <f>SUM(H24+K24)-L24</f>
        <v>0</v>
      </c>
      <c r="N24" s="23" t="str">
        <f t="shared" ref="N24:N28" si="15">IF(OR(G24&lt;&gt;"",J24&lt;&gt;"",Q24&lt;&gt;""),ROUND(M24-B24,15),"")</f>
        <v/>
      </c>
      <c r="O24" s="50">
        <f>IF(OR(G24&lt;&gt;"",J24&lt;&gt;"",Q24&lt;&gt;""),O22+N24,O22)</f>
        <v>0</v>
      </c>
      <c r="P24" s="4"/>
      <c r="Q24" s="1"/>
      <c r="R24" s="1"/>
      <c r="U24" s="14">
        <f t="shared" ref="U24:U28" si="16">IF(H24&gt;0.25,1,0)</f>
        <v>0</v>
      </c>
      <c r="V24" s="14">
        <f t="shared" ref="V24:V28" si="17">IF(K24&gt;0.25,1,0)</f>
        <v>0</v>
      </c>
    </row>
    <row r="25" spans="1:22" x14ac:dyDescent="0.25">
      <c r="A25" s="14" t="s">
        <v>1</v>
      </c>
      <c r="B25" s="21">
        <f>'Overview Sheet'!$C$7</f>
        <v>0.3125</v>
      </c>
      <c r="D25" s="77">
        <f t="shared" ref="D25:D28" si="18">D19+7</f>
        <v>302</v>
      </c>
      <c r="E25" s="78"/>
      <c r="F25" s="2"/>
      <c r="G25" s="2"/>
      <c r="H25" s="19">
        <f>IF($Q25="Leave",B25/2,IF($Q25="Leave AM",B25/2,IF($Q25="Sick",B25/2,IF($Q25="Bank Holiday",B25/2,IF($Q25="Other - Enter Details",B25/2,SUM(G25-F25))))))</f>
        <v>0</v>
      </c>
      <c r="I25" s="2"/>
      <c r="J25" s="2"/>
      <c r="K25" s="19">
        <f>IF($Q25="Leave",B25/2,IF($Q25="Leave PM",B25/2,IF($Q25="Sick",B25/2,IF($Q25="Bank Holiday",B25/2,IF($Q25="Other - Enter Details",B25/2,SUM(J25-I25))))))</f>
        <v>0</v>
      </c>
      <c r="L25" s="3"/>
      <c r="M25" s="19">
        <f t="shared" ref="M25:M28" si="19">H25+K25-L25</f>
        <v>0</v>
      </c>
      <c r="N25" s="23" t="str">
        <f t="shared" si="15"/>
        <v/>
      </c>
      <c r="O25" s="23">
        <f>IF(OR(G25&lt;&gt;"",J25&lt;&gt;"",Q25&lt;&gt;""),O24+N25,O24)</f>
        <v>0</v>
      </c>
      <c r="P25" s="4"/>
      <c r="Q25" s="1"/>
      <c r="R25" s="1"/>
      <c r="U25" s="14">
        <f t="shared" si="16"/>
        <v>0</v>
      </c>
      <c r="V25" s="14">
        <f t="shared" si="17"/>
        <v>0</v>
      </c>
    </row>
    <row r="26" spans="1:22" x14ac:dyDescent="0.25">
      <c r="A26" s="14" t="s">
        <v>2</v>
      </c>
      <c r="B26" s="21">
        <f>'Overview Sheet'!$C$8</f>
        <v>0.3125</v>
      </c>
      <c r="D26" s="77">
        <f t="shared" si="18"/>
        <v>303</v>
      </c>
      <c r="E26" s="78"/>
      <c r="F26" s="2"/>
      <c r="G26" s="2"/>
      <c r="H26" s="19">
        <f>IF($Q26="Leave",B26/2,IF($Q26="Leave AM",B26/2,IF($Q26="Sick",B26/2,IF($Q26="Bank Holiday",B26/2,IF($Q26="Other - Enter Details",B26/2,SUM(G26-F26))))))</f>
        <v>0</v>
      </c>
      <c r="I26" s="2"/>
      <c r="J26" s="2"/>
      <c r="K26" s="19">
        <f>IF($Q26="Leave",B26/2,IF($Q26="Leave PM",B26/2,IF($Q26="Sick",B26/2,IF($Q26="Bank Holiday",B26/2,IF($Q26="Other - Enter Details",B26/2,SUM(J26-I26))))))</f>
        <v>0</v>
      </c>
      <c r="L26" s="3"/>
      <c r="M26" s="19">
        <f t="shared" si="19"/>
        <v>0</v>
      </c>
      <c r="N26" s="23" t="str">
        <f t="shared" si="15"/>
        <v/>
      </c>
      <c r="O26" s="23">
        <f t="shared" ref="O26:O28" si="20">IF(OR(G26&lt;&gt;"",J26&lt;&gt;"",Q26&lt;&gt;""),O25+N26,O25)</f>
        <v>0</v>
      </c>
      <c r="P26" s="4"/>
      <c r="Q26" s="1"/>
      <c r="R26" s="1"/>
      <c r="U26" s="14">
        <f t="shared" si="16"/>
        <v>0</v>
      </c>
      <c r="V26" s="14">
        <f t="shared" si="17"/>
        <v>0</v>
      </c>
    </row>
    <row r="27" spans="1:22" x14ac:dyDescent="0.25">
      <c r="A27" s="14" t="s">
        <v>3</v>
      </c>
      <c r="B27" s="21">
        <f>'Overview Sheet'!$C$9</f>
        <v>0.3125</v>
      </c>
      <c r="D27" s="77">
        <f t="shared" si="18"/>
        <v>304</v>
      </c>
      <c r="E27" s="78"/>
      <c r="F27" s="2"/>
      <c r="G27" s="2"/>
      <c r="H27" s="19">
        <f>IF($Q27="Leave",B27/2,IF($Q27="Leave AM",B27/2,IF($Q27="Sick",B27/2,IF($Q27="Bank Holiday",B27/2,IF($Q27="Other - Enter Details",B27/2,SUM(G27-F27))))))</f>
        <v>0</v>
      </c>
      <c r="I27" s="2"/>
      <c r="J27" s="2"/>
      <c r="K27" s="19">
        <f>IF($Q27="Leave",B27/2,IF($Q27="Leave PM",B27/2,IF($Q27="Sick",B27/2,IF($Q27="Bank Holiday",B27/2,IF($Q27="Other - Enter Details",B27/2,SUM(J27-I27))))))</f>
        <v>0</v>
      </c>
      <c r="L27" s="3"/>
      <c r="M27" s="19">
        <f t="shared" si="19"/>
        <v>0</v>
      </c>
      <c r="N27" s="23" t="str">
        <f t="shared" si="15"/>
        <v/>
      </c>
      <c r="O27" s="23">
        <f t="shared" si="20"/>
        <v>0</v>
      </c>
      <c r="P27" s="4"/>
      <c r="Q27" s="1"/>
      <c r="R27" s="1"/>
      <c r="U27" s="14">
        <f t="shared" si="16"/>
        <v>0</v>
      </c>
      <c r="V27" s="14">
        <f t="shared" si="17"/>
        <v>0</v>
      </c>
    </row>
    <row r="28" spans="1:22" x14ac:dyDescent="0.25">
      <c r="A28" s="14" t="s">
        <v>4</v>
      </c>
      <c r="B28" s="21">
        <f>'Overview Sheet'!$C$10</f>
        <v>0.3125</v>
      </c>
      <c r="D28" s="77">
        <f t="shared" si="18"/>
        <v>305</v>
      </c>
      <c r="E28" s="78"/>
      <c r="F28" s="2"/>
      <c r="G28" s="2"/>
      <c r="H28" s="19">
        <f>IF($Q28="Leave",B28/2,IF($Q28="Leave AM",B28/2,IF($Q28="Sick",B28/2,IF($Q28="Bank Holiday",B28/2,IF($Q28="Other - Enter Details",B28/2,SUM(G28-F28))))))</f>
        <v>0</v>
      </c>
      <c r="I28" s="2"/>
      <c r="J28" s="2"/>
      <c r="K28" s="19">
        <f>IF($Q28="Leave",B28/2,IF($Q28="Leave PM",B28/2,IF($Q28="Sick",B28/2,IF($Q28="Bank Holiday",B28/2,IF($Q28="Other - Enter Details",B28/2,SUM(J28-I28))))))</f>
        <v>0</v>
      </c>
      <c r="L28" s="3"/>
      <c r="M28" s="19">
        <f t="shared" si="19"/>
        <v>0</v>
      </c>
      <c r="N28" s="23" t="str">
        <f t="shared" si="15"/>
        <v/>
      </c>
      <c r="O28" s="23">
        <f t="shared" si="20"/>
        <v>0</v>
      </c>
      <c r="P28" s="4"/>
      <c r="Q28" s="1"/>
      <c r="R28" s="1"/>
      <c r="U28" s="14">
        <f t="shared" si="16"/>
        <v>0</v>
      </c>
      <c r="V28" s="14">
        <f t="shared" si="17"/>
        <v>0</v>
      </c>
    </row>
    <row r="29" spans="1:22" x14ac:dyDescent="0.25">
      <c r="D29" s="80"/>
      <c r="E29" s="81"/>
      <c r="F29" s="81"/>
      <c r="G29" s="81"/>
      <c r="H29" s="81"/>
      <c r="I29" s="81"/>
      <c r="J29" s="81"/>
      <c r="K29" s="81"/>
      <c r="L29" s="81"/>
      <c r="M29" s="81"/>
      <c r="N29" s="81"/>
      <c r="O29" s="81"/>
      <c r="P29" s="81"/>
      <c r="Q29" s="81"/>
      <c r="R29" s="82"/>
      <c r="U29" s="14">
        <f>SUM(U6:V28)</f>
        <v>0</v>
      </c>
    </row>
    <row r="30" spans="1:22" ht="20.100000000000001" customHeight="1" thickBot="1" x14ac:dyDescent="0.3">
      <c r="D30" s="12" t="s">
        <v>35</v>
      </c>
      <c r="E30" s="72"/>
      <c r="F30" s="72"/>
      <c r="G30" s="72"/>
      <c r="H30" s="73" t="s">
        <v>36</v>
      </c>
      <c r="I30" s="73"/>
      <c r="J30" s="72"/>
      <c r="K30" s="72"/>
      <c r="L30" s="72"/>
      <c r="M30" s="72"/>
      <c r="N30" s="53"/>
      <c r="O30" s="11" t="s">
        <v>37</v>
      </c>
      <c r="P30" s="11"/>
      <c r="Q30" s="37" t="str">
        <f>IF(Q34=2,"You can only take one Flexi day per accounting period","")</f>
        <v/>
      </c>
      <c r="R30" s="13"/>
    </row>
    <row r="31" spans="1:22" ht="20.100000000000001" customHeight="1" thickBot="1" x14ac:dyDescent="0.3">
      <c r="D31" s="41" t="s">
        <v>38</v>
      </c>
      <c r="E31" s="66"/>
      <c r="F31" s="66"/>
      <c r="G31" s="66"/>
      <c r="H31" s="65" t="s">
        <v>38</v>
      </c>
      <c r="I31" s="65"/>
      <c r="J31" s="66"/>
      <c r="K31" s="66"/>
      <c r="L31" s="66"/>
      <c r="M31" s="66"/>
      <c r="N31" s="52"/>
      <c r="O31" s="49">
        <f>O28</f>
        <v>0</v>
      </c>
      <c r="P31" s="38"/>
      <c r="Q31" s="56" t="str">
        <f>IF(U29&gt;=1,"You should only work for a maximum of 6 hours without a break","")</f>
        <v/>
      </c>
      <c r="R31" s="42"/>
    </row>
    <row r="32" spans="1:22" x14ac:dyDescent="0.25">
      <c r="D32" s="43"/>
      <c r="E32" s="36"/>
      <c r="F32" s="44"/>
      <c r="G32" s="36"/>
      <c r="H32" s="36"/>
      <c r="I32" s="36"/>
      <c r="J32" s="36"/>
      <c r="K32" s="36"/>
      <c r="L32" s="36"/>
      <c r="M32" s="36"/>
      <c r="N32" s="45"/>
      <c r="O32" s="46" t="str">
        <f>IF(P32="","",'Overview Sheet'!$C$21)</f>
        <v/>
      </c>
      <c r="P32" s="44" t="str">
        <f>IF('Overview Sheet'!$C$21&gt;$O$31,"","Is the maximum you can carry forward per accounting period")</f>
        <v/>
      </c>
      <c r="Q32" s="36"/>
      <c r="R32" s="47"/>
    </row>
    <row r="33" spans="4:18" x14ac:dyDescent="0.25">
      <c r="D33" s="38"/>
      <c r="E33" s="38"/>
      <c r="F33" s="38"/>
      <c r="G33" s="38"/>
      <c r="H33" s="38"/>
      <c r="I33" s="38"/>
      <c r="J33" s="38"/>
      <c r="K33" s="38"/>
      <c r="L33" s="38"/>
      <c r="M33" s="38"/>
      <c r="N33" s="40"/>
      <c r="O33" s="40"/>
      <c r="P33" s="40"/>
      <c r="Q33" s="38"/>
      <c r="R33" s="38"/>
    </row>
    <row r="34" spans="4:18" ht="15" hidden="1" customHeight="1" x14ac:dyDescent="0.25">
      <c r="Q34" s="14">
        <f>COUNTIF(D6:R28,"Flexi")</f>
        <v>0</v>
      </c>
    </row>
  </sheetData>
  <sheetProtection password="DAC5" sheet="1" objects="1" scenarios="1" selectLockedCells="1"/>
  <mergeCells count="41">
    <mergeCell ref="E31:G31"/>
    <mergeCell ref="H31:I31"/>
    <mergeCell ref="J31:M31"/>
    <mergeCell ref="D26:E26"/>
    <mergeCell ref="D27:E27"/>
    <mergeCell ref="D28:E28"/>
    <mergeCell ref="D29:R29"/>
    <mergeCell ref="E30:G30"/>
    <mergeCell ref="H30:I30"/>
    <mergeCell ref="J30:M30"/>
    <mergeCell ref="D25:E25"/>
    <mergeCell ref="D14:E14"/>
    <mergeCell ref="D15:E15"/>
    <mergeCell ref="D16:E16"/>
    <mergeCell ref="D17:R17"/>
    <mergeCell ref="D18:E18"/>
    <mergeCell ref="D19:E19"/>
    <mergeCell ref="D20:E20"/>
    <mergeCell ref="D21:E21"/>
    <mergeCell ref="D22:E22"/>
    <mergeCell ref="D23:R23"/>
    <mergeCell ref="D24:E24"/>
    <mergeCell ref="D13:E13"/>
    <mergeCell ref="P4:P5"/>
    <mergeCell ref="Q4:Q5"/>
    <mergeCell ref="R4:R5"/>
    <mergeCell ref="D5:E5"/>
    <mergeCell ref="D6:E6"/>
    <mergeCell ref="D7:E7"/>
    <mergeCell ref="D8:E8"/>
    <mergeCell ref="D9:E9"/>
    <mergeCell ref="D10:E10"/>
    <mergeCell ref="D11:R11"/>
    <mergeCell ref="D12:E12"/>
    <mergeCell ref="E2:H2"/>
    <mergeCell ref="K2:N2"/>
    <mergeCell ref="K3:N3"/>
    <mergeCell ref="F4:H4"/>
    <mergeCell ref="I4:K4"/>
    <mergeCell ref="L4:L5"/>
    <mergeCell ref="M4:N4"/>
  </mergeCells>
  <conditionalFormatting sqref="H6:H10 H12:H16 H18:H22 H24:H28 K6:K10 K12:K16 K18:K22 K24:K28">
    <cfRule type="cellIs" dxfId="2" priority="1" operator="greaterThan">
      <formula>0.25</formula>
    </cfRule>
  </conditionalFormatting>
  <dataValidations count="2">
    <dataValidation type="decimal" allowBlank="1" showErrorMessage="1" sqref="L6:L10 L12:L16 L18:L22 L24:L28">
      <formula1>0</formula1>
      <formula2>7.3</formula2>
    </dataValidation>
    <dataValidation type="list" allowBlank="1" showInputMessage="1" showErrorMessage="1" sqref="Q6:Q10 Q12:Q16 Q18:Q22 Q24:Q28">
      <formula1>$T$6:$T$12</formula1>
    </dataValidation>
  </dataValidations>
  <pageMargins left="0.25" right="0.25" top="0.75" bottom="0.75" header="0.3" footer="0.3"/>
  <pageSetup paperSize="9" scale="91" orientation="landscape" verticalDpi="0"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34"/>
  <sheetViews>
    <sheetView showGridLines="0" showRowColHeaders="0" topLeftCell="C1" zoomScaleNormal="100" workbookViewId="0">
      <selection activeCell="P6" sqref="P6"/>
    </sheetView>
  </sheetViews>
  <sheetFormatPr defaultRowHeight="15" x14ac:dyDescent="0.25"/>
  <cols>
    <col min="1" max="2" width="9.140625" style="14" hidden="1" customWidth="1"/>
    <col min="3" max="3" width="6.140625" style="14" customWidth="1"/>
    <col min="4" max="4" width="7.7109375" style="14" customWidth="1"/>
    <col min="5" max="5" width="12.7109375" style="14" customWidth="1"/>
    <col min="6" max="13" width="6.7109375" style="14" customWidth="1"/>
    <col min="14" max="14" width="6.7109375" style="15" customWidth="1"/>
    <col min="15" max="16" width="7.7109375" style="15" customWidth="1"/>
    <col min="17" max="17" width="20.42578125" style="14" customWidth="1"/>
    <col min="18" max="18" width="39.140625" style="14" customWidth="1"/>
    <col min="19" max="19" width="9.140625" style="14"/>
    <col min="20" max="21" width="9.140625" style="14" hidden="1" customWidth="1"/>
    <col min="22" max="22" width="0" style="14" hidden="1" customWidth="1"/>
    <col min="23" max="16384" width="9.140625" style="14"/>
  </cols>
  <sheetData>
    <row r="1" spans="1:22" ht="21" customHeight="1" x14ac:dyDescent="0.25"/>
    <row r="2" spans="1:22" x14ac:dyDescent="0.25">
      <c r="D2" s="14" t="s">
        <v>31</v>
      </c>
      <c r="E2" s="67">
        <f>'Overview Sheet'!C3</f>
        <v>0</v>
      </c>
      <c r="F2" s="68"/>
      <c r="G2" s="68"/>
      <c r="H2" s="69"/>
      <c r="I2" s="15"/>
      <c r="J2" s="16" t="s">
        <v>33</v>
      </c>
      <c r="K2" s="70">
        <f>D6</f>
        <v>308</v>
      </c>
      <c r="L2" s="70"/>
      <c r="M2" s="70"/>
      <c r="N2" s="70"/>
    </row>
    <row r="3" spans="1:22" x14ac:dyDescent="0.25">
      <c r="F3" s="17"/>
      <c r="G3" s="17"/>
      <c r="H3" s="17"/>
      <c r="I3" s="17"/>
      <c r="J3" s="18" t="s">
        <v>32</v>
      </c>
      <c r="K3" s="71">
        <f>D28</f>
        <v>333</v>
      </c>
      <c r="L3" s="71"/>
      <c r="M3" s="71"/>
      <c r="N3" s="71"/>
    </row>
    <row r="4" spans="1:22" ht="15.75" customHeight="1" thickBot="1" x14ac:dyDescent="0.3">
      <c r="D4" s="5"/>
      <c r="E4" s="6"/>
      <c r="F4" s="79" t="s">
        <v>18</v>
      </c>
      <c r="G4" s="79"/>
      <c r="H4" s="79"/>
      <c r="I4" s="79" t="s">
        <v>19</v>
      </c>
      <c r="J4" s="79"/>
      <c r="K4" s="83"/>
      <c r="L4" s="84" t="s">
        <v>20</v>
      </c>
      <c r="M4" s="83" t="s">
        <v>21</v>
      </c>
      <c r="N4" s="83"/>
      <c r="O4" s="9" t="s">
        <v>27</v>
      </c>
      <c r="P4" s="79" t="s">
        <v>28</v>
      </c>
      <c r="Q4" s="79" t="s">
        <v>5</v>
      </c>
      <c r="R4" s="79" t="s">
        <v>29</v>
      </c>
    </row>
    <row r="5" spans="1:22" ht="15.75" thickBot="1" x14ac:dyDescent="0.3">
      <c r="A5" s="14" t="s">
        <v>10</v>
      </c>
      <c r="D5" s="86" t="s">
        <v>22</v>
      </c>
      <c r="E5" s="87"/>
      <c r="F5" s="7" t="s">
        <v>23</v>
      </c>
      <c r="G5" s="54" t="s">
        <v>24</v>
      </c>
      <c r="H5" s="54" t="s">
        <v>25</v>
      </c>
      <c r="I5" s="54" t="s">
        <v>23</v>
      </c>
      <c r="J5" s="54" t="s">
        <v>24</v>
      </c>
      <c r="K5" s="54" t="s">
        <v>25</v>
      </c>
      <c r="L5" s="85"/>
      <c r="M5" s="54" t="s">
        <v>17</v>
      </c>
      <c r="N5" s="55" t="s">
        <v>26</v>
      </c>
      <c r="O5" s="49">
        <f>IF('Period 11'!O32="",'Period 11'!O31,'Period 11'!O32)</f>
        <v>0</v>
      </c>
      <c r="P5" s="82"/>
      <c r="Q5" s="79"/>
      <c r="R5" s="79"/>
    </row>
    <row r="6" spans="1:22" x14ac:dyDescent="0.25">
      <c r="A6" s="14" t="s">
        <v>0</v>
      </c>
      <c r="B6" s="22">
        <f>'Overview Sheet'!$C$6</f>
        <v>0.3125</v>
      </c>
      <c r="D6" s="77">
        <f>+'Period 11'!D28:E28+3</f>
        <v>308</v>
      </c>
      <c r="E6" s="78"/>
      <c r="F6" s="2"/>
      <c r="G6" s="2"/>
      <c r="H6" s="19">
        <f>IF($Q6="Leave",B6/2,IF($Q6="Leave AM",B6/2,IF($Q6="Sick",B6/2,IF($Q6="Bank Holiday",B6/2,IF($Q6="Other - Enter Details",B6/2,SUM(G6-F6))))))</f>
        <v>0</v>
      </c>
      <c r="I6" s="2"/>
      <c r="J6" s="2"/>
      <c r="K6" s="19">
        <f>IF($Q6="Leave",B6/2,IF($Q6="Leave PM",B6/2,IF($Q6="Sick",B6/2,IF($Q6="Bank Holiday",B6/2,IF($Q6="Other - Enter Details",B6/2,SUM(J6-I6))))))</f>
        <v>0</v>
      </c>
      <c r="L6" s="2"/>
      <c r="M6" s="19">
        <f>SUM(H6+K6)-L6</f>
        <v>0</v>
      </c>
      <c r="N6" s="23" t="str">
        <f>IF(OR(G6&lt;&gt;"",J6&lt;&gt;"",Q6&lt;&gt;""),ROUND(M6-B6,15),"")</f>
        <v/>
      </c>
      <c r="O6" s="50">
        <f>IF(OR(G6&lt;&gt;"",J6&lt;&gt;"",Q6&lt;&gt;""),O5+N6,O5)</f>
        <v>0</v>
      </c>
      <c r="P6" s="4"/>
      <c r="Q6" s="1"/>
      <c r="R6" s="1"/>
      <c r="T6" s="14" t="s">
        <v>5</v>
      </c>
      <c r="U6" s="14">
        <f>IF(H6&gt;0.25,1,0)</f>
        <v>0</v>
      </c>
      <c r="V6" s="14">
        <f>IF(K6&gt;0.25,1,0)</f>
        <v>0</v>
      </c>
    </row>
    <row r="7" spans="1:22" x14ac:dyDescent="0.25">
      <c r="A7" s="14" t="s">
        <v>1</v>
      </c>
      <c r="B7" s="22">
        <f>'Overview Sheet'!$C$7</f>
        <v>0.3125</v>
      </c>
      <c r="D7" s="77">
        <f>D6+1</f>
        <v>309</v>
      </c>
      <c r="E7" s="78"/>
      <c r="F7" s="2"/>
      <c r="G7" s="2"/>
      <c r="H7" s="19">
        <f>IF($Q7="Leave",B7/2,IF($Q7="Leave AM",B7/2,IF($Q7="Sick",B7/2,IF($Q7="Bank Holiday",B7/2,IF($Q7="Other - Enter Details",B7/2,SUM(G7-F7))))))</f>
        <v>0</v>
      </c>
      <c r="I7" s="2"/>
      <c r="J7" s="2"/>
      <c r="K7" s="19">
        <f>IF($Q7="Leave",B7/2,IF($Q7="Leave PM",B7/2,IF($Q7="Sick",B7/2,IF($Q7="Bank Holiday",B7/2,IF($Q7="Other - Enter Details",B7/2,SUM(J7-I7))))))</f>
        <v>0</v>
      </c>
      <c r="L7" s="3"/>
      <c r="M7" s="19">
        <f t="shared" ref="M7:M10" si="0">H7+K7-L7</f>
        <v>0</v>
      </c>
      <c r="N7" s="23" t="str">
        <f t="shared" ref="N7:N10" si="1">IF(OR(G7&lt;&gt;"",J7&lt;&gt;"",Q7&lt;&gt;""),ROUND(M7-B7,15),"")</f>
        <v/>
      </c>
      <c r="O7" s="23">
        <f>IF(OR(G7&lt;&gt;"",J7&lt;&gt;"",Q7&lt;&gt;""),O6+N7,O6)</f>
        <v>0</v>
      </c>
      <c r="P7" s="4"/>
      <c r="Q7" s="1"/>
      <c r="R7" s="1"/>
      <c r="T7" s="14" t="s">
        <v>6</v>
      </c>
      <c r="U7" s="14">
        <f t="shared" ref="U7:U10" si="2">IF(H7&gt;0.25,1,0)</f>
        <v>0</v>
      </c>
      <c r="V7" s="14">
        <f t="shared" ref="V7:V10" si="3">IF(K7&gt;0.25,1,0)</f>
        <v>0</v>
      </c>
    </row>
    <row r="8" spans="1:22" x14ac:dyDescent="0.25">
      <c r="A8" s="14" t="s">
        <v>2</v>
      </c>
      <c r="B8" s="22">
        <f>'Overview Sheet'!$C$8</f>
        <v>0.3125</v>
      </c>
      <c r="D8" s="77">
        <f t="shared" ref="D8:D10" si="4">D7+1</f>
        <v>310</v>
      </c>
      <c r="E8" s="78"/>
      <c r="F8" s="2"/>
      <c r="G8" s="2"/>
      <c r="H8" s="19">
        <f>IF($Q8="Leave",B8/2,IF($Q8="Leave AM",B8/2,IF($Q8="Sick",B8/2,IF($Q8="Bank Holiday",B8/2,IF($Q8="Other - Enter Details",B8/2,SUM(G8-F8))))))</f>
        <v>0</v>
      </c>
      <c r="I8" s="2"/>
      <c r="J8" s="2"/>
      <c r="K8" s="19">
        <f>IF($Q8="Leave",B8/2,IF($Q8="Leave PM",B8/2,IF($Q8="Sick",B8/2,IF($Q8="Bank Holiday",B8/2,IF($Q8="Other - Enter Details",B8/2,SUM(J8-I8))))))</f>
        <v>0</v>
      </c>
      <c r="L8" s="3"/>
      <c r="M8" s="19">
        <f t="shared" si="0"/>
        <v>0</v>
      </c>
      <c r="N8" s="23" t="str">
        <f t="shared" si="1"/>
        <v/>
      </c>
      <c r="O8" s="23">
        <f>IF(OR(G8&lt;&gt;"",J8&lt;&gt;"",Q8&lt;&gt;""),O7+N8,O7)</f>
        <v>0</v>
      </c>
      <c r="P8" s="4"/>
      <c r="Q8" s="1"/>
      <c r="R8" s="1"/>
      <c r="T8" s="14" t="s">
        <v>7</v>
      </c>
      <c r="U8" s="14">
        <f t="shared" si="2"/>
        <v>0</v>
      </c>
      <c r="V8" s="14">
        <f t="shared" si="3"/>
        <v>0</v>
      </c>
    </row>
    <row r="9" spans="1:22" x14ac:dyDescent="0.25">
      <c r="A9" s="14" t="s">
        <v>3</v>
      </c>
      <c r="B9" s="22">
        <f>'Overview Sheet'!$C$9</f>
        <v>0.3125</v>
      </c>
      <c r="D9" s="77">
        <f t="shared" si="4"/>
        <v>311</v>
      </c>
      <c r="E9" s="78"/>
      <c r="F9" s="2"/>
      <c r="G9" s="2"/>
      <c r="H9" s="19">
        <f>IF($Q9="Leave",B9/2,IF($Q9="Leave AM",B9/2,IF($Q9="Sick",B9/2,IF($Q9="Bank Holiday",B9/2,IF($Q9="Other - Enter Details",B9/2,SUM(G9-F9))))))</f>
        <v>0</v>
      </c>
      <c r="I9" s="2"/>
      <c r="J9" s="2"/>
      <c r="K9" s="19">
        <f>IF($Q9="Leave",B9/2,IF($Q9="Leave PM",B9/2,IF($Q9="Sick",B9/2,IF($Q9="Bank Holiday",B9/2,IF($Q9="Other - Enter Details",B9/2,SUM(J9-I9))))))</f>
        <v>0</v>
      </c>
      <c r="L9" s="3"/>
      <c r="M9" s="19">
        <f t="shared" si="0"/>
        <v>0</v>
      </c>
      <c r="N9" s="23" t="str">
        <f t="shared" si="1"/>
        <v/>
      </c>
      <c r="O9" s="23">
        <f>IF(OR(G9&lt;&gt;"",J9&lt;&gt;"",Q9&lt;&gt;""),O8+N9,O8)</f>
        <v>0</v>
      </c>
      <c r="P9" s="4"/>
      <c r="Q9" s="1"/>
      <c r="R9" s="1"/>
      <c r="T9" s="14" t="s">
        <v>11</v>
      </c>
      <c r="U9" s="14">
        <f t="shared" si="2"/>
        <v>0</v>
      </c>
      <c r="V9" s="14">
        <f t="shared" si="3"/>
        <v>0</v>
      </c>
    </row>
    <row r="10" spans="1:22" x14ac:dyDescent="0.25">
      <c r="A10" s="14" t="s">
        <v>4</v>
      </c>
      <c r="B10" s="22">
        <f>'Overview Sheet'!$C$10</f>
        <v>0.3125</v>
      </c>
      <c r="D10" s="77">
        <f t="shared" si="4"/>
        <v>312</v>
      </c>
      <c r="E10" s="78"/>
      <c r="F10" s="2"/>
      <c r="G10" s="2"/>
      <c r="H10" s="19">
        <f>IF($Q10="Leave",B10/2,IF($Q10="Leave AM",B10/2,IF($Q10="Sick",B10/2,IF($Q10="Bank Holiday",B10/2,IF($Q10="Other - Enter Details",B10/2,SUM(G10-F10))))))</f>
        <v>0</v>
      </c>
      <c r="I10" s="2"/>
      <c r="J10" s="2"/>
      <c r="K10" s="19">
        <f>IF($Q10="Leave",B10/2,IF($Q10="Leave PM",B10/2,IF($Q10="Sick",B10/2,IF($Q10="Bank Holiday",B10/2,IF($Q10="Other - Enter Details",B10/2,SUM(J10-I10))))))</f>
        <v>0</v>
      </c>
      <c r="L10" s="3"/>
      <c r="M10" s="19">
        <f t="shared" si="0"/>
        <v>0</v>
      </c>
      <c r="N10" s="23" t="str">
        <f t="shared" si="1"/>
        <v/>
      </c>
      <c r="O10" s="23">
        <f>IF(OR(G10&lt;&gt;"",J10&lt;&gt;"",Q10&lt;&gt;""),O9+N10,O9)</f>
        <v>0</v>
      </c>
      <c r="P10" s="4"/>
      <c r="Q10" s="1"/>
      <c r="R10" s="1"/>
      <c r="T10" s="14" t="s">
        <v>8</v>
      </c>
      <c r="U10" s="14">
        <f t="shared" si="2"/>
        <v>0</v>
      </c>
      <c r="V10" s="14">
        <f t="shared" si="3"/>
        <v>0</v>
      </c>
    </row>
    <row r="11" spans="1:22" x14ac:dyDescent="0.25">
      <c r="D11" s="80"/>
      <c r="E11" s="81"/>
      <c r="F11" s="81"/>
      <c r="G11" s="81"/>
      <c r="H11" s="81"/>
      <c r="I11" s="81"/>
      <c r="J11" s="81"/>
      <c r="K11" s="81"/>
      <c r="L11" s="81"/>
      <c r="M11" s="81"/>
      <c r="N11" s="81"/>
      <c r="O11" s="81"/>
      <c r="P11" s="81"/>
      <c r="Q11" s="81"/>
      <c r="R11" s="82"/>
      <c r="T11" s="14" t="s">
        <v>9</v>
      </c>
    </row>
    <row r="12" spans="1:22" x14ac:dyDescent="0.25">
      <c r="A12" s="14" t="s">
        <v>0</v>
      </c>
      <c r="B12" s="21">
        <f>'Overview Sheet'!$C$6</f>
        <v>0.3125</v>
      </c>
      <c r="D12" s="77">
        <f>D6+7</f>
        <v>315</v>
      </c>
      <c r="E12" s="78"/>
      <c r="F12" s="2"/>
      <c r="G12" s="2"/>
      <c r="H12" s="19">
        <f>IF($Q12="Leave",B12/2,IF($Q12="Leave AM",B12/2,IF($Q12="Sick",B12/2,IF($Q12="Bank Holiday",B12/2,IF($Q12="Other - Enter Details",B12/2,SUM(G12-F12))))))</f>
        <v>0</v>
      </c>
      <c r="I12" s="2"/>
      <c r="J12" s="2"/>
      <c r="K12" s="20">
        <f>IF($Q12="Leave",B12/2,IF($Q12="Leave PM",B12/2,IF($Q12="Sick",B12/2,IF($Q12="Bank Holiday",B12/2,IF($Q12="Other - Enter Details",B12/2,SUM(J12-I12))))))</f>
        <v>0</v>
      </c>
      <c r="L12" s="1"/>
      <c r="M12" s="19">
        <f>SUM(H12+K12)-L12</f>
        <v>0</v>
      </c>
      <c r="N12" s="23" t="str">
        <f t="shared" ref="N12:N16" si="5">IF(OR(G12&lt;&gt;"",J12&lt;&gt;"",Q12&lt;&gt;""),ROUND(M12-B12,15),"")</f>
        <v/>
      </c>
      <c r="O12" s="50">
        <f>IF(OR(G12&lt;&gt;"",J12&lt;&gt;"",Q12&lt;&gt;""),O10+N12,O10)</f>
        <v>0</v>
      </c>
      <c r="P12" s="4"/>
      <c r="Q12" s="1"/>
      <c r="R12" s="1"/>
      <c r="T12" s="14" t="s">
        <v>39</v>
      </c>
      <c r="U12" s="14">
        <f t="shared" ref="U12:U16" si="6">IF(H12&gt;0.25,1,0)</f>
        <v>0</v>
      </c>
      <c r="V12" s="14">
        <f t="shared" ref="V12:V16" si="7">IF(K12&gt;0.25,1,0)</f>
        <v>0</v>
      </c>
    </row>
    <row r="13" spans="1:22" x14ac:dyDescent="0.25">
      <c r="A13" s="14" t="s">
        <v>1</v>
      </c>
      <c r="B13" s="21">
        <f>'Overview Sheet'!$C$7</f>
        <v>0.3125</v>
      </c>
      <c r="D13" s="77">
        <f t="shared" ref="D13:D16" si="8">D7+7</f>
        <v>316</v>
      </c>
      <c r="E13" s="78"/>
      <c r="F13" s="2"/>
      <c r="G13" s="2"/>
      <c r="H13" s="19">
        <f>IF($Q13="Leave",B13/2,IF($Q13="Leave AM",B13/2,IF($Q13="Sick",B13/2,IF($Q13="Bank Holiday",B13/2,IF($Q13="Other - Enter Details",B13/2,SUM(G13-F13))))))</f>
        <v>0</v>
      </c>
      <c r="I13" s="2"/>
      <c r="J13" s="3"/>
      <c r="K13" s="20">
        <f>IF($Q13="Leave",B13/2,IF($Q13="Leave PM",B13/2,IF($Q13="Sick",B13/2,IF($Q13="Bank Holiday",B13/2,IF($Q13="Other - Enter Details",B13/2,SUM(J13-I13))))))</f>
        <v>0</v>
      </c>
      <c r="L13" s="1"/>
      <c r="M13" s="19">
        <f t="shared" ref="M13:M16" si="9">H13+K13-L13</f>
        <v>0</v>
      </c>
      <c r="N13" s="23" t="str">
        <f t="shared" si="5"/>
        <v/>
      </c>
      <c r="O13" s="23">
        <f>IF(OR(G13&lt;&gt;"",J13&lt;&gt;"",Q13&lt;&gt;""),O12+N13,O12)</f>
        <v>0</v>
      </c>
      <c r="P13" s="4"/>
      <c r="Q13" s="1"/>
      <c r="R13" s="1"/>
      <c r="U13" s="14">
        <f t="shared" si="6"/>
        <v>0</v>
      </c>
      <c r="V13" s="14">
        <f t="shared" si="7"/>
        <v>0</v>
      </c>
    </row>
    <row r="14" spans="1:22" x14ac:dyDescent="0.25">
      <c r="A14" s="14" t="s">
        <v>2</v>
      </c>
      <c r="B14" s="21">
        <f>'Overview Sheet'!$C$8</f>
        <v>0.3125</v>
      </c>
      <c r="D14" s="77">
        <f t="shared" si="8"/>
        <v>317</v>
      </c>
      <c r="E14" s="78"/>
      <c r="F14" s="2"/>
      <c r="G14" s="2"/>
      <c r="H14" s="19">
        <f>IF($Q14="Leave",B14/2,IF($Q14="Leave AM",B14/2,IF($Q14="Sick",B14/2,IF($Q14="Bank Holiday",B14/2,IF($Q14="Other - Enter Details",B14/2,SUM(G14-F14))))))</f>
        <v>0</v>
      </c>
      <c r="I14" s="2"/>
      <c r="J14" s="3"/>
      <c r="K14" s="20">
        <f>IF($Q14="Leave",B14/2,IF($Q14="Leave PM",B14/2,IF($Q14="Sick",B14/2,IF($Q14="Bank Holiday",B14/2,IF($Q14="Other - Enter Details",B14/2,SUM(J14-I14))))))</f>
        <v>0</v>
      </c>
      <c r="L14" s="1"/>
      <c r="M14" s="19">
        <f t="shared" si="9"/>
        <v>0</v>
      </c>
      <c r="N14" s="23" t="str">
        <f t="shared" si="5"/>
        <v/>
      </c>
      <c r="O14" s="23">
        <f>IF(OR(G14&lt;&gt;"",J14&lt;&gt;"",Q14&lt;&gt;""),O13+N14,O13)</f>
        <v>0</v>
      </c>
      <c r="P14" s="4"/>
      <c r="Q14" s="1"/>
      <c r="R14" s="1"/>
      <c r="U14" s="14">
        <f t="shared" si="6"/>
        <v>0</v>
      </c>
      <c r="V14" s="14">
        <f t="shared" si="7"/>
        <v>0</v>
      </c>
    </row>
    <row r="15" spans="1:22" x14ac:dyDescent="0.25">
      <c r="A15" s="14" t="s">
        <v>3</v>
      </c>
      <c r="B15" s="21">
        <f>'Overview Sheet'!$C$9</f>
        <v>0.3125</v>
      </c>
      <c r="D15" s="77">
        <f t="shared" si="8"/>
        <v>318</v>
      </c>
      <c r="E15" s="78"/>
      <c r="F15" s="2"/>
      <c r="G15" s="2"/>
      <c r="H15" s="19">
        <f>IF($Q15="Leave",B15/2,IF($Q15="Leave AM",B15/2,IF($Q15="Sick",B15/2,IF($Q15="Bank Holiday",B15/2,IF($Q15="Other - Enter Details",B15/2,SUM(G15-F15))))))</f>
        <v>0</v>
      </c>
      <c r="I15" s="2"/>
      <c r="J15" s="3"/>
      <c r="K15" s="20">
        <f>IF($Q15="Leave",B15/2,IF($Q15="Leave PM",B15/2,IF($Q15="Sick",B15/2,IF($Q15="Bank Holiday",B15/2,IF($Q15="Other - Enter Details",B15/2,SUM(J15-I15))))))</f>
        <v>0</v>
      </c>
      <c r="L15" s="1"/>
      <c r="M15" s="19">
        <f t="shared" si="9"/>
        <v>0</v>
      </c>
      <c r="N15" s="23" t="str">
        <f t="shared" si="5"/>
        <v/>
      </c>
      <c r="O15" s="23">
        <f>IF(OR(G15&lt;&gt;"",J15&lt;&gt;"",Q15&lt;&gt;""),O14+N15,O14)</f>
        <v>0</v>
      </c>
      <c r="P15" s="4"/>
      <c r="Q15" s="1"/>
      <c r="R15" s="1"/>
      <c r="U15" s="14">
        <f t="shared" si="6"/>
        <v>0</v>
      </c>
      <c r="V15" s="14">
        <f t="shared" si="7"/>
        <v>0</v>
      </c>
    </row>
    <row r="16" spans="1:22" x14ac:dyDescent="0.25">
      <c r="A16" s="14" t="s">
        <v>4</v>
      </c>
      <c r="B16" s="21">
        <f>'Overview Sheet'!$C$10</f>
        <v>0.3125</v>
      </c>
      <c r="D16" s="77">
        <f t="shared" si="8"/>
        <v>319</v>
      </c>
      <c r="E16" s="78"/>
      <c r="F16" s="2"/>
      <c r="G16" s="2"/>
      <c r="H16" s="19">
        <f>IF($Q16="Leave",B16/2,IF($Q16="Leave AM",B16/2,IF($Q16="Sick",B16/2,IF($Q16="Bank Holiday",B16/2,IF($Q16="Other - Enter Details",B16/2,SUM(G16-F16))))))</f>
        <v>0</v>
      </c>
      <c r="I16" s="2"/>
      <c r="J16" s="3"/>
      <c r="K16" s="20">
        <f>IF($Q16="Leave",B16/2,IF($Q16="Leave PM",B16/2,IF($Q16="Sick",B16/2,IF($Q16="Bank Holiday",B16/2,IF($Q16="Other - Enter Details",B16/2,SUM(J16-I16))))))</f>
        <v>0</v>
      </c>
      <c r="L16" s="1"/>
      <c r="M16" s="19">
        <f t="shared" si="9"/>
        <v>0</v>
      </c>
      <c r="N16" s="23" t="str">
        <f t="shared" si="5"/>
        <v/>
      </c>
      <c r="O16" s="23">
        <f>IF(OR(G16&lt;&gt;"",J16&lt;&gt;"",Q16&lt;&gt;""),O15+N16,O15)</f>
        <v>0</v>
      </c>
      <c r="P16" s="4"/>
      <c r="Q16" s="1"/>
      <c r="R16" s="1"/>
      <c r="U16" s="14">
        <f t="shared" si="6"/>
        <v>0</v>
      </c>
      <c r="V16" s="14">
        <f t="shared" si="7"/>
        <v>0</v>
      </c>
    </row>
    <row r="17" spans="1:22" x14ac:dyDescent="0.25">
      <c r="B17" s="21"/>
      <c r="D17" s="80"/>
      <c r="E17" s="81"/>
      <c r="F17" s="81"/>
      <c r="G17" s="81"/>
      <c r="H17" s="81"/>
      <c r="I17" s="81"/>
      <c r="J17" s="81"/>
      <c r="K17" s="81"/>
      <c r="L17" s="81"/>
      <c r="M17" s="81"/>
      <c r="N17" s="81"/>
      <c r="O17" s="81"/>
      <c r="P17" s="81"/>
      <c r="Q17" s="81"/>
      <c r="R17" s="82"/>
    </row>
    <row r="18" spans="1:22" x14ac:dyDescent="0.25">
      <c r="A18" s="14" t="s">
        <v>0</v>
      </c>
      <c r="B18" s="21">
        <f>'Overview Sheet'!$C$6</f>
        <v>0.3125</v>
      </c>
      <c r="D18" s="77">
        <f>D12+7</f>
        <v>322</v>
      </c>
      <c r="E18" s="78"/>
      <c r="F18" s="2"/>
      <c r="G18" s="2"/>
      <c r="H18" s="19">
        <f>IF($Q18="Leave",B18/2,IF($Q18="Leave AM",B18/2,IF($Q18="Sick",B18/2,IF($Q18="Bank Holiday",B18/2,IF($Q18="Other - Enter Details",B18/2,SUM(G18-F18))))))</f>
        <v>0</v>
      </c>
      <c r="I18" s="2"/>
      <c r="J18" s="3"/>
      <c r="K18" s="19">
        <f>IF($Q18="Leave",B18/2,IF($Q18="Leave PM",B18/2,IF($Q18="Sick",B18/2,IF($Q18="Bank Holiday",B18/2,IF($Q18="Other - Enter Details",B18/2,SUM(J18-I18))))))</f>
        <v>0</v>
      </c>
      <c r="L18" s="2"/>
      <c r="M18" s="19">
        <f>SUM(H18+K18)-L18</f>
        <v>0</v>
      </c>
      <c r="N18" s="23" t="str">
        <f t="shared" ref="N18:N22" si="10">IF(OR(G18&lt;&gt;"",J18&lt;&gt;"",Q18&lt;&gt;""),ROUND(M18-B18,15),"")</f>
        <v/>
      </c>
      <c r="O18" s="50">
        <f>IF(OR(G18&lt;&gt;"",J18&lt;&gt;"",Q18&lt;&gt;""),O16+N18,O16)</f>
        <v>0</v>
      </c>
      <c r="P18" s="4"/>
      <c r="Q18" s="1"/>
      <c r="R18" s="1"/>
      <c r="U18" s="14">
        <f t="shared" ref="U18:U22" si="11">IF(H18&gt;0.25,1,0)</f>
        <v>0</v>
      </c>
      <c r="V18" s="14">
        <f t="shared" ref="V18:V22" si="12">IF(K18&gt;0.25,1,0)</f>
        <v>0</v>
      </c>
    </row>
    <row r="19" spans="1:22" x14ac:dyDescent="0.25">
      <c r="A19" s="14" t="s">
        <v>1</v>
      </c>
      <c r="B19" s="21">
        <f>'Overview Sheet'!$C$7</f>
        <v>0.3125</v>
      </c>
      <c r="D19" s="77">
        <f t="shared" ref="D19:D22" si="13">D13+7</f>
        <v>323</v>
      </c>
      <c r="E19" s="78"/>
      <c r="F19" s="2"/>
      <c r="G19" s="2"/>
      <c r="H19" s="19">
        <f>IF($Q19="Leave",B19/2,IF($Q19="Leave AM",B19/2,IF($Q19="Sick",B19/2,IF($Q19="Bank Holiday",B19/2,IF($Q19="Other - Enter Details",B19/2,SUM(G19-F19))))))</f>
        <v>0</v>
      </c>
      <c r="I19" s="2"/>
      <c r="J19" s="3"/>
      <c r="K19" s="19">
        <f>IF($Q19="Leave",B19/2,IF($Q19="Leave PM",B19/2,IF($Q19="Sick",B19/2,IF($Q19="Bank Holiday",B19/2,IF($Q19="Other - Enter Details",B19/2,SUM(J19-I19))))))</f>
        <v>0</v>
      </c>
      <c r="L19" s="3"/>
      <c r="M19" s="19">
        <f t="shared" ref="M19:M22" si="14">H19+K19-L19</f>
        <v>0</v>
      </c>
      <c r="N19" s="23" t="str">
        <f t="shared" si="10"/>
        <v/>
      </c>
      <c r="O19" s="23">
        <f>IF(OR(G19&lt;&gt;"",J19&lt;&gt;"",Q19&lt;&gt;""),O18+N19,O18)</f>
        <v>0</v>
      </c>
      <c r="P19" s="4"/>
      <c r="Q19" s="1"/>
      <c r="R19" s="1"/>
      <c r="U19" s="14">
        <f t="shared" si="11"/>
        <v>0</v>
      </c>
      <c r="V19" s="14">
        <f t="shared" si="12"/>
        <v>0</v>
      </c>
    </row>
    <row r="20" spans="1:22" x14ac:dyDescent="0.25">
      <c r="A20" s="14" t="s">
        <v>2</v>
      </c>
      <c r="B20" s="21">
        <f>'Overview Sheet'!$C$8</f>
        <v>0.3125</v>
      </c>
      <c r="D20" s="77">
        <f t="shared" si="13"/>
        <v>324</v>
      </c>
      <c r="E20" s="78"/>
      <c r="F20" s="2"/>
      <c r="G20" s="2"/>
      <c r="H20" s="19">
        <f>IF($Q20="Leave",B20/2,IF($Q20="Leave AM",B20/2,IF($Q20="Sick",B20/2,IF($Q20="Bank Holiday",B20/2,IF($Q20="Other - Enter Details",B20/2,SUM(G20-F20))))))</f>
        <v>0</v>
      </c>
      <c r="I20" s="2"/>
      <c r="J20" s="3"/>
      <c r="K20" s="19">
        <f>IF($Q20="Leave",B20/2,IF($Q20="Leave PM",B20/2,IF($Q20="Sick",B20/2,IF($Q20="Bank Holiday",B20/2,IF($Q20="Other - Enter Details",B20/2,SUM(J20-I20))))))</f>
        <v>0</v>
      </c>
      <c r="L20" s="3"/>
      <c r="M20" s="19">
        <f t="shared" si="14"/>
        <v>0</v>
      </c>
      <c r="N20" s="23" t="str">
        <f t="shared" si="10"/>
        <v/>
      </c>
      <c r="O20" s="23">
        <f>IF(OR(G20&lt;&gt;"",J20&lt;&gt;"",Q20&lt;&gt;""),O19+N20,O19)</f>
        <v>0</v>
      </c>
      <c r="P20" s="4"/>
      <c r="Q20" s="1"/>
      <c r="R20" s="1"/>
      <c r="U20" s="14">
        <f t="shared" si="11"/>
        <v>0</v>
      </c>
      <c r="V20" s="14">
        <f t="shared" si="12"/>
        <v>0</v>
      </c>
    </row>
    <row r="21" spans="1:22" x14ac:dyDescent="0.25">
      <c r="A21" s="14" t="s">
        <v>3</v>
      </c>
      <c r="B21" s="21">
        <f>'Overview Sheet'!$C$9</f>
        <v>0.3125</v>
      </c>
      <c r="D21" s="77">
        <f t="shared" si="13"/>
        <v>325</v>
      </c>
      <c r="E21" s="78"/>
      <c r="F21" s="2"/>
      <c r="G21" s="2"/>
      <c r="H21" s="19">
        <f>IF($Q21="Leave",B21/2,IF($Q21="Leave AM",B21/2,IF($Q21="Sick",B21/2,IF($Q21="Bank Holiday",B21/2,IF($Q21="Other - Enter Details",B21/2,SUM(G21-F21))))))</f>
        <v>0</v>
      </c>
      <c r="I21" s="2"/>
      <c r="J21" s="2"/>
      <c r="K21" s="19">
        <f>IF($Q21="Leave",B21/2,IF($Q21="Leave PM",B21/2,IF($Q21="Sick",B21/2,IF($Q21="Bank Holiday",B21/2,IF($Q21="Other - Enter Details",B21/2,SUM(J21-I21))))))</f>
        <v>0</v>
      </c>
      <c r="L21" s="3"/>
      <c r="M21" s="19">
        <f t="shared" si="14"/>
        <v>0</v>
      </c>
      <c r="N21" s="23" t="str">
        <f t="shared" si="10"/>
        <v/>
      </c>
      <c r="O21" s="23">
        <f>IF(OR(G21&lt;&gt;"",J21&lt;&gt;"",Q21&lt;&gt;""),O20+N21,O20)</f>
        <v>0</v>
      </c>
      <c r="P21" s="4"/>
      <c r="Q21" s="1"/>
      <c r="R21" s="1"/>
      <c r="U21" s="14">
        <f t="shared" si="11"/>
        <v>0</v>
      </c>
      <c r="V21" s="14">
        <f t="shared" si="12"/>
        <v>0</v>
      </c>
    </row>
    <row r="22" spans="1:22" x14ac:dyDescent="0.25">
      <c r="A22" s="14" t="s">
        <v>4</v>
      </c>
      <c r="B22" s="21">
        <f>'Overview Sheet'!$C$10</f>
        <v>0.3125</v>
      </c>
      <c r="D22" s="77">
        <f t="shared" si="13"/>
        <v>326</v>
      </c>
      <c r="E22" s="78"/>
      <c r="F22" s="2"/>
      <c r="G22" s="2"/>
      <c r="H22" s="19">
        <f>IF($Q22="Leave",B22/2,IF($Q22="Leave AM",B22/2,IF($Q22="Sick",B22/2,IF($Q22="Bank Holiday",B22/2,IF($Q22="Other - Enter Details",B22/2,SUM(G22-F22))))))</f>
        <v>0</v>
      </c>
      <c r="I22" s="2"/>
      <c r="J22" s="2"/>
      <c r="K22" s="19">
        <f>IF($Q22="Leave",B22/2,IF($Q22="Leave PM",B22/2,IF($Q22="Sick",B22/2,IF($Q22="Bank Holiday",B22/2,IF($Q22="Other - Enter Details",B22/2,SUM(J22-I22))))))</f>
        <v>0</v>
      </c>
      <c r="L22" s="3"/>
      <c r="M22" s="19">
        <f t="shared" si="14"/>
        <v>0</v>
      </c>
      <c r="N22" s="23" t="str">
        <f t="shared" si="10"/>
        <v/>
      </c>
      <c r="O22" s="23">
        <f>IF(OR(G22&lt;&gt;"",J22&lt;&gt;"",Q22&lt;&gt;""),O21+N22,O21)</f>
        <v>0</v>
      </c>
      <c r="P22" s="4"/>
      <c r="Q22" s="1"/>
      <c r="R22" s="1"/>
      <c r="U22" s="14">
        <f t="shared" si="11"/>
        <v>0</v>
      </c>
      <c r="V22" s="14">
        <f t="shared" si="12"/>
        <v>0</v>
      </c>
    </row>
    <row r="23" spans="1:22" x14ac:dyDescent="0.25">
      <c r="D23" s="80"/>
      <c r="E23" s="81"/>
      <c r="F23" s="81"/>
      <c r="G23" s="81"/>
      <c r="H23" s="81"/>
      <c r="I23" s="81"/>
      <c r="J23" s="81"/>
      <c r="K23" s="81"/>
      <c r="L23" s="81"/>
      <c r="M23" s="81"/>
      <c r="N23" s="81"/>
      <c r="O23" s="81"/>
      <c r="P23" s="81"/>
      <c r="Q23" s="81"/>
      <c r="R23" s="82"/>
    </row>
    <row r="24" spans="1:22" x14ac:dyDescent="0.25">
      <c r="A24" s="14" t="s">
        <v>0</v>
      </c>
      <c r="B24" s="21">
        <f>'Overview Sheet'!$C$6</f>
        <v>0.3125</v>
      </c>
      <c r="D24" s="77">
        <f>D18+7</f>
        <v>329</v>
      </c>
      <c r="E24" s="78"/>
      <c r="F24" s="2"/>
      <c r="G24" s="2"/>
      <c r="H24" s="19">
        <f>IF($Q24="Leave",B24/2,IF($Q24="Leave AM",B24/2,IF($Q24="Sick",B24/2,IF($Q24="Bank Holiday",B24/2,IF($Q24="Other - Enter Details",B24/2,SUM(G24-F24))))))</f>
        <v>0</v>
      </c>
      <c r="I24" s="2"/>
      <c r="J24" s="2"/>
      <c r="K24" s="19">
        <f>IF($Q24="Leave",B24/2,IF($Q24="Leave PM",B24/2,IF($Q24="Sick",B24/2,IF($Q24="Bank Holiday",B24/2,IF($Q24="Other - Enter Details",B24/2,SUM(J24-I24))))))</f>
        <v>0</v>
      </c>
      <c r="L24" s="2"/>
      <c r="M24" s="19">
        <f>SUM(H24+K24)-L24</f>
        <v>0</v>
      </c>
      <c r="N24" s="23" t="str">
        <f t="shared" ref="N24:N28" si="15">IF(OR(G24&lt;&gt;"",J24&lt;&gt;"",Q24&lt;&gt;""),ROUND(M24-B24,15),"")</f>
        <v/>
      </c>
      <c r="O24" s="50">
        <f>IF(OR(G24&lt;&gt;"",J24&lt;&gt;"",Q24&lt;&gt;""),O22+N24,O22)</f>
        <v>0</v>
      </c>
      <c r="P24" s="4"/>
      <c r="Q24" s="1"/>
      <c r="R24" s="1"/>
      <c r="U24" s="14">
        <f t="shared" ref="U24:U28" si="16">IF(H24&gt;0.25,1,0)</f>
        <v>0</v>
      </c>
      <c r="V24" s="14">
        <f t="shared" ref="V24:V28" si="17">IF(K24&gt;0.25,1,0)</f>
        <v>0</v>
      </c>
    </row>
    <row r="25" spans="1:22" x14ac:dyDescent="0.25">
      <c r="A25" s="14" t="s">
        <v>1</v>
      </c>
      <c r="B25" s="21">
        <f>'Overview Sheet'!$C$7</f>
        <v>0.3125</v>
      </c>
      <c r="D25" s="77">
        <f t="shared" ref="D25:D28" si="18">D19+7</f>
        <v>330</v>
      </c>
      <c r="E25" s="78"/>
      <c r="F25" s="2"/>
      <c r="G25" s="2"/>
      <c r="H25" s="19">
        <f>IF($Q25="Leave",B25/2,IF($Q25="Leave AM",B25/2,IF($Q25="Sick",B25/2,IF($Q25="Bank Holiday",B25/2,IF($Q25="Other - Enter Details",B25/2,SUM(G25-F25))))))</f>
        <v>0</v>
      </c>
      <c r="I25" s="2"/>
      <c r="J25" s="2"/>
      <c r="K25" s="19">
        <f>IF($Q25="Leave",B25/2,IF($Q25="Leave PM",B25/2,IF($Q25="Sick",B25/2,IF($Q25="Bank Holiday",B25/2,IF($Q25="Other - Enter Details",B25/2,SUM(J25-I25))))))</f>
        <v>0</v>
      </c>
      <c r="L25" s="3"/>
      <c r="M25" s="19">
        <f t="shared" ref="M25:M28" si="19">H25+K25-L25</f>
        <v>0</v>
      </c>
      <c r="N25" s="23" t="str">
        <f t="shared" si="15"/>
        <v/>
      </c>
      <c r="O25" s="23">
        <f>IF(OR(G25&lt;&gt;"",J25&lt;&gt;"",Q25&lt;&gt;""),O24+N25,O24)</f>
        <v>0</v>
      </c>
      <c r="P25" s="4"/>
      <c r="Q25" s="1"/>
      <c r="R25" s="1"/>
      <c r="U25" s="14">
        <f t="shared" si="16"/>
        <v>0</v>
      </c>
      <c r="V25" s="14">
        <f t="shared" si="17"/>
        <v>0</v>
      </c>
    </row>
    <row r="26" spans="1:22" x14ac:dyDescent="0.25">
      <c r="A26" s="14" t="s">
        <v>2</v>
      </c>
      <c r="B26" s="21">
        <f>'Overview Sheet'!$C$8</f>
        <v>0.3125</v>
      </c>
      <c r="D26" s="77">
        <f t="shared" si="18"/>
        <v>331</v>
      </c>
      <c r="E26" s="78"/>
      <c r="F26" s="2"/>
      <c r="G26" s="2"/>
      <c r="H26" s="19">
        <f>IF($Q26="Leave",B26/2,IF($Q26="Leave AM",B26/2,IF($Q26="Sick",B26/2,IF($Q26="Bank Holiday",B26/2,IF($Q26="Other - Enter Details",B26/2,SUM(G26-F26))))))</f>
        <v>0</v>
      </c>
      <c r="I26" s="2"/>
      <c r="J26" s="2"/>
      <c r="K26" s="19">
        <f>IF($Q26="Leave",B26/2,IF($Q26="Leave PM",B26/2,IF($Q26="Sick",B26/2,IF($Q26="Bank Holiday",B26/2,IF($Q26="Other - Enter Details",B26/2,SUM(J26-I26))))))</f>
        <v>0</v>
      </c>
      <c r="L26" s="3"/>
      <c r="M26" s="19">
        <f t="shared" si="19"/>
        <v>0</v>
      </c>
      <c r="N26" s="23" t="str">
        <f t="shared" si="15"/>
        <v/>
      </c>
      <c r="O26" s="23">
        <f t="shared" ref="O26:O28" si="20">IF(OR(G26&lt;&gt;"",J26&lt;&gt;"",Q26&lt;&gt;""),O25+N26,O25)</f>
        <v>0</v>
      </c>
      <c r="P26" s="4"/>
      <c r="Q26" s="1"/>
      <c r="R26" s="1"/>
      <c r="U26" s="14">
        <f t="shared" si="16"/>
        <v>0</v>
      </c>
      <c r="V26" s="14">
        <f t="shared" si="17"/>
        <v>0</v>
      </c>
    </row>
    <row r="27" spans="1:22" x14ac:dyDescent="0.25">
      <c r="A27" s="14" t="s">
        <v>3</v>
      </c>
      <c r="B27" s="21">
        <f>'Overview Sheet'!$C$9</f>
        <v>0.3125</v>
      </c>
      <c r="D27" s="77">
        <f t="shared" si="18"/>
        <v>332</v>
      </c>
      <c r="E27" s="78"/>
      <c r="F27" s="2"/>
      <c r="G27" s="2"/>
      <c r="H27" s="19">
        <f>IF($Q27="Leave",B27/2,IF($Q27="Leave AM",B27/2,IF($Q27="Sick",B27/2,IF($Q27="Bank Holiday",B27/2,IF($Q27="Other - Enter Details",B27/2,SUM(G27-F27))))))</f>
        <v>0</v>
      </c>
      <c r="I27" s="2"/>
      <c r="J27" s="2"/>
      <c r="K27" s="19">
        <f>IF($Q27="Leave",B27/2,IF($Q27="Leave PM",B27/2,IF($Q27="Sick",B27/2,IF($Q27="Bank Holiday",B27/2,IF($Q27="Other - Enter Details",B27/2,SUM(J27-I27))))))</f>
        <v>0</v>
      </c>
      <c r="L27" s="3"/>
      <c r="M27" s="19">
        <f t="shared" si="19"/>
        <v>0</v>
      </c>
      <c r="N27" s="23" t="str">
        <f t="shared" si="15"/>
        <v/>
      </c>
      <c r="O27" s="23">
        <f t="shared" si="20"/>
        <v>0</v>
      </c>
      <c r="P27" s="4"/>
      <c r="Q27" s="1"/>
      <c r="R27" s="1"/>
      <c r="U27" s="14">
        <f t="shared" si="16"/>
        <v>0</v>
      </c>
      <c r="V27" s="14">
        <f t="shared" si="17"/>
        <v>0</v>
      </c>
    </row>
    <row r="28" spans="1:22" x14ac:dyDescent="0.25">
      <c r="A28" s="14" t="s">
        <v>4</v>
      </c>
      <c r="B28" s="21">
        <f>'Overview Sheet'!$C$10</f>
        <v>0.3125</v>
      </c>
      <c r="D28" s="77">
        <f t="shared" si="18"/>
        <v>333</v>
      </c>
      <c r="E28" s="78"/>
      <c r="F28" s="2"/>
      <c r="G28" s="2"/>
      <c r="H28" s="19">
        <f>IF($Q28="Leave",B28/2,IF($Q28="Leave AM",B28/2,IF($Q28="Sick",B28/2,IF($Q28="Bank Holiday",B28/2,IF($Q28="Other - Enter Details",B28/2,SUM(G28-F28))))))</f>
        <v>0</v>
      </c>
      <c r="I28" s="2"/>
      <c r="J28" s="2"/>
      <c r="K28" s="19">
        <f>IF($Q28="Leave",B28/2,IF($Q28="Leave PM",B28/2,IF($Q28="Sick",B28/2,IF($Q28="Bank Holiday",B28/2,IF($Q28="Other - Enter Details",B28/2,SUM(J28-I28))))))</f>
        <v>0</v>
      </c>
      <c r="L28" s="3"/>
      <c r="M28" s="19">
        <f t="shared" si="19"/>
        <v>0</v>
      </c>
      <c r="N28" s="23" t="str">
        <f t="shared" si="15"/>
        <v/>
      </c>
      <c r="O28" s="23">
        <f t="shared" si="20"/>
        <v>0</v>
      </c>
      <c r="P28" s="4"/>
      <c r="Q28" s="1"/>
      <c r="R28" s="1"/>
      <c r="U28" s="14">
        <f t="shared" si="16"/>
        <v>0</v>
      </c>
      <c r="V28" s="14">
        <f t="shared" si="17"/>
        <v>0</v>
      </c>
    </row>
    <row r="29" spans="1:22" x14ac:dyDescent="0.25">
      <c r="D29" s="80"/>
      <c r="E29" s="81"/>
      <c r="F29" s="81"/>
      <c r="G29" s="81"/>
      <c r="H29" s="81"/>
      <c r="I29" s="81"/>
      <c r="J29" s="81"/>
      <c r="K29" s="81"/>
      <c r="L29" s="81"/>
      <c r="M29" s="81"/>
      <c r="N29" s="81"/>
      <c r="O29" s="81"/>
      <c r="P29" s="81"/>
      <c r="Q29" s="81"/>
      <c r="R29" s="82"/>
      <c r="U29" s="14">
        <f>SUM(U6:V28)</f>
        <v>0</v>
      </c>
    </row>
    <row r="30" spans="1:22" ht="20.100000000000001" customHeight="1" thickBot="1" x14ac:dyDescent="0.3">
      <c r="D30" s="12" t="s">
        <v>35</v>
      </c>
      <c r="E30" s="72"/>
      <c r="F30" s="72"/>
      <c r="G30" s="72"/>
      <c r="H30" s="73" t="s">
        <v>36</v>
      </c>
      <c r="I30" s="73"/>
      <c r="J30" s="72"/>
      <c r="K30" s="72"/>
      <c r="L30" s="72"/>
      <c r="M30" s="72"/>
      <c r="N30" s="53"/>
      <c r="O30" s="11" t="s">
        <v>37</v>
      </c>
      <c r="P30" s="11"/>
      <c r="Q30" s="37" t="str">
        <f>IF(Q34=2,"You can only take one Flexi day per accounting period","")</f>
        <v/>
      </c>
      <c r="R30" s="13"/>
    </row>
    <row r="31" spans="1:22" ht="20.100000000000001" customHeight="1" thickBot="1" x14ac:dyDescent="0.3">
      <c r="D31" s="41" t="s">
        <v>38</v>
      </c>
      <c r="E31" s="66"/>
      <c r="F31" s="66"/>
      <c r="G31" s="66"/>
      <c r="H31" s="65" t="s">
        <v>38</v>
      </c>
      <c r="I31" s="65"/>
      <c r="J31" s="66"/>
      <c r="K31" s="66"/>
      <c r="L31" s="66"/>
      <c r="M31" s="66"/>
      <c r="N31" s="52"/>
      <c r="O31" s="49">
        <f>O28</f>
        <v>0</v>
      </c>
      <c r="P31" s="38"/>
      <c r="Q31" s="56" t="str">
        <f>IF(U29&gt;=1,"You should only work for a maximum of 6 hours without a break","")</f>
        <v/>
      </c>
      <c r="R31" s="42"/>
    </row>
    <row r="32" spans="1:22" x14ac:dyDescent="0.25">
      <c r="D32" s="43"/>
      <c r="E32" s="36"/>
      <c r="F32" s="44"/>
      <c r="G32" s="36"/>
      <c r="H32" s="36"/>
      <c r="I32" s="36"/>
      <c r="J32" s="36"/>
      <c r="K32" s="36"/>
      <c r="L32" s="36"/>
      <c r="M32" s="36"/>
      <c r="N32" s="45"/>
      <c r="O32" s="46" t="str">
        <f>IF(P32="","",'Overview Sheet'!$C$21)</f>
        <v/>
      </c>
      <c r="P32" s="44" t="str">
        <f>IF('Overview Sheet'!$C$21&gt;$O$31,"","Is the maximum you can carry forward per accounting period")</f>
        <v/>
      </c>
      <c r="Q32" s="36"/>
      <c r="R32" s="47"/>
    </row>
    <row r="33" spans="4:18" x14ac:dyDescent="0.25">
      <c r="D33" s="38"/>
      <c r="E33" s="38"/>
      <c r="F33" s="38"/>
      <c r="G33" s="38"/>
      <c r="H33" s="38"/>
      <c r="I33" s="38"/>
      <c r="J33" s="38"/>
      <c r="K33" s="38"/>
      <c r="L33" s="38"/>
      <c r="M33" s="38"/>
      <c r="N33" s="40"/>
      <c r="O33" s="40"/>
      <c r="P33" s="40"/>
      <c r="Q33" s="38"/>
      <c r="R33" s="38"/>
    </row>
    <row r="34" spans="4:18" ht="15" hidden="1" customHeight="1" x14ac:dyDescent="0.25">
      <c r="Q34" s="14">
        <f>COUNTIF(D6:R28,"Flexi")</f>
        <v>0</v>
      </c>
    </row>
  </sheetData>
  <sheetProtection password="DAC5" sheet="1" objects="1" scenarios="1" selectLockedCells="1"/>
  <mergeCells count="41">
    <mergeCell ref="E31:G31"/>
    <mergeCell ref="H31:I31"/>
    <mergeCell ref="J31:M31"/>
    <mergeCell ref="D26:E26"/>
    <mergeCell ref="D27:E27"/>
    <mergeCell ref="D28:E28"/>
    <mergeCell ref="D29:R29"/>
    <mergeCell ref="E30:G30"/>
    <mergeCell ref="H30:I30"/>
    <mergeCell ref="J30:M30"/>
    <mergeCell ref="D25:E25"/>
    <mergeCell ref="D14:E14"/>
    <mergeCell ref="D15:E15"/>
    <mergeCell ref="D16:E16"/>
    <mergeCell ref="D17:R17"/>
    <mergeCell ref="D18:E18"/>
    <mergeCell ref="D19:E19"/>
    <mergeCell ref="D20:E20"/>
    <mergeCell ref="D21:E21"/>
    <mergeCell ref="D22:E22"/>
    <mergeCell ref="D23:R23"/>
    <mergeCell ref="D24:E24"/>
    <mergeCell ref="D13:E13"/>
    <mergeCell ref="P4:P5"/>
    <mergeCell ref="Q4:Q5"/>
    <mergeCell ref="R4:R5"/>
    <mergeCell ref="D5:E5"/>
    <mergeCell ref="D6:E6"/>
    <mergeCell ref="D7:E7"/>
    <mergeCell ref="D8:E8"/>
    <mergeCell ref="D9:E9"/>
    <mergeCell ref="D10:E10"/>
    <mergeCell ref="D11:R11"/>
    <mergeCell ref="D12:E12"/>
    <mergeCell ref="E2:H2"/>
    <mergeCell ref="K2:N2"/>
    <mergeCell ref="K3:N3"/>
    <mergeCell ref="F4:H4"/>
    <mergeCell ref="I4:K4"/>
    <mergeCell ref="L4:L5"/>
    <mergeCell ref="M4:N4"/>
  </mergeCells>
  <conditionalFormatting sqref="H6:H10 H12:H16 H18:H22 H24:H28 K6:K10 K12:K16 K18:K22 K24:K28">
    <cfRule type="cellIs" dxfId="1" priority="1" operator="greaterThan">
      <formula>0.25</formula>
    </cfRule>
  </conditionalFormatting>
  <dataValidations count="2">
    <dataValidation type="list" allowBlank="1" showInputMessage="1" showErrorMessage="1" sqref="Q6:Q10 Q12:Q16 Q18:Q22 Q24:Q28">
      <formula1>$T$6:$T$12</formula1>
    </dataValidation>
    <dataValidation type="decimal" allowBlank="1" showErrorMessage="1" sqref="L6:L10 L12:L16 L18:L22 L24:L28">
      <formula1>0</formula1>
      <formula2>7.3</formula2>
    </dataValidation>
  </dataValidations>
  <pageMargins left="0.25" right="0.25" top="0.75" bottom="0.75" header="0.3" footer="0.3"/>
  <pageSetup paperSize="9" scale="91" orientation="landscape" verticalDpi="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34"/>
  <sheetViews>
    <sheetView showGridLines="0" showRowColHeaders="0" topLeftCell="C1" zoomScaleNormal="100" workbookViewId="0">
      <selection activeCell="F6" sqref="F6"/>
    </sheetView>
  </sheetViews>
  <sheetFormatPr defaultRowHeight="15" x14ac:dyDescent="0.25"/>
  <cols>
    <col min="1" max="2" width="9.140625" style="14" hidden="1" customWidth="1"/>
    <col min="3" max="3" width="6.140625" style="14" customWidth="1"/>
    <col min="4" max="4" width="7.7109375" style="14" customWidth="1"/>
    <col min="5" max="5" width="12.7109375" style="14" customWidth="1"/>
    <col min="6" max="13" width="6.7109375" style="14" customWidth="1"/>
    <col min="14" max="14" width="6.7109375" style="15" customWidth="1"/>
    <col min="15" max="16" width="7.7109375" style="15" customWidth="1"/>
    <col min="17" max="17" width="20.42578125" style="14" customWidth="1"/>
    <col min="18" max="18" width="39.140625" style="14" customWidth="1"/>
    <col min="19" max="19" width="9.140625" style="14"/>
    <col min="20" max="21" width="9.140625" style="14" hidden="1" customWidth="1"/>
    <col min="22" max="22" width="0" style="14" hidden="1" customWidth="1"/>
    <col min="23" max="16384" width="9.140625" style="14"/>
  </cols>
  <sheetData>
    <row r="1" spans="1:22" ht="21" customHeight="1" x14ac:dyDescent="0.25"/>
    <row r="2" spans="1:22" x14ac:dyDescent="0.25">
      <c r="D2" s="14" t="s">
        <v>31</v>
      </c>
      <c r="E2" s="67">
        <f>'Overview Sheet'!C3</f>
        <v>0</v>
      </c>
      <c r="F2" s="68"/>
      <c r="G2" s="68"/>
      <c r="H2" s="69"/>
      <c r="I2" s="15"/>
      <c r="J2" s="16" t="s">
        <v>33</v>
      </c>
      <c r="K2" s="70">
        <f>D6</f>
        <v>336</v>
      </c>
      <c r="L2" s="70"/>
      <c r="M2" s="70"/>
      <c r="N2" s="70"/>
    </row>
    <row r="3" spans="1:22" x14ac:dyDescent="0.25">
      <c r="F3" s="17"/>
      <c r="G3" s="17"/>
      <c r="H3" s="17"/>
      <c r="I3" s="17"/>
      <c r="J3" s="18" t="s">
        <v>32</v>
      </c>
      <c r="K3" s="71">
        <f>D28</f>
        <v>361</v>
      </c>
      <c r="L3" s="71"/>
      <c r="M3" s="71"/>
      <c r="N3" s="71"/>
    </row>
    <row r="4" spans="1:22" ht="15.75" customHeight="1" thickBot="1" x14ac:dyDescent="0.3">
      <c r="D4" s="5"/>
      <c r="E4" s="6"/>
      <c r="F4" s="79" t="s">
        <v>18</v>
      </c>
      <c r="G4" s="79"/>
      <c r="H4" s="79"/>
      <c r="I4" s="79" t="s">
        <v>19</v>
      </c>
      <c r="J4" s="79"/>
      <c r="K4" s="83"/>
      <c r="L4" s="84" t="s">
        <v>20</v>
      </c>
      <c r="M4" s="83" t="s">
        <v>21</v>
      </c>
      <c r="N4" s="83"/>
      <c r="O4" s="9" t="s">
        <v>27</v>
      </c>
      <c r="P4" s="79" t="s">
        <v>28</v>
      </c>
      <c r="Q4" s="79" t="s">
        <v>5</v>
      </c>
      <c r="R4" s="79" t="s">
        <v>29</v>
      </c>
    </row>
    <row r="5" spans="1:22" ht="15.75" thickBot="1" x14ac:dyDescent="0.3">
      <c r="A5" s="14" t="s">
        <v>10</v>
      </c>
      <c r="D5" s="86" t="s">
        <v>22</v>
      </c>
      <c r="E5" s="87"/>
      <c r="F5" s="7" t="s">
        <v>23</v>
      </c>
      <c r="G5" s="54" t="s">
        <v>24</v>
      </c>
      <c r="H5" s="54" t="s">
        <v>25</v>
      </c>
      <c r="I5" s="54" t="s">
        <v>23</v>
      </c>
      <c r="J5" s="54" t="s">
        <v>24</v>
      </c>
      <c r="K5" s="54" t="s">
        <v>25</v>
      </c>
      <c r="L5" s="85"/>
      <c r="M5" s="54" t="s">
        <v>17</v>
      </c>
      <c r="N5" s="55" t="s">
        <v>26</v>
      </c>
      <c r="O5" s="49">
        <f>IF('Period 12'!O32="",'Period 12'!O31,'Period 12'!O32)</f>
        <v>0</v>
      </c>
      <c r="P5" s="82"/>
      <c r="Q5" s="79"/>
      <c r="R5" s="79"/>
    </row>
    <row r="6" spans="1:22" x14ac:dyDescent="0.25">
      <c r="A6" s="14" t="s">
        <v>0</v>
      </c>
      <c r="B6" s="22">
        <f>'Overview Sheet'!$C$6</f>
        <v>0.3125</v>
      </c>
      <c r="D6" s="77">
        <f>+'Period 12'!D28:E28+3</f>
        <v>336</v>
      </c>
      <c r="E6" s="78"/>
      <c r="F6" s="2"/>
      <c r="G6" s="2"/>
      <c r="H6" s="19">
        <f>IF($Q6="Leave",B6/2,IF($Q6="Leave AM",B6/2,IF($Q6="Sick",B6/2,IF($Q6="Bank Holiday",B6/2,IF($Q6="Other - Enter Details",B6/2,SUM(G6-F6))))))</f>
        <v>0</v>
      </c>
      <c r="I6" s="2"/>
      <c r="J6" s="2"/>
      <c r="K6" s="19">
        <f>IF($Q6="Leave",B6/2,IF($Q6="Leave PM",B6/2,IF($Q6="Sick",B6/2,IF($Q6="Bank Holiday",B6/2,IF($Q6="Other - Enter Details",B6/2,SUM(J6-I6))))))</f>
        <v>0</v>
      </c>
      <c r="L6" s="2"/>
      <c r="M6" s="19">
        <f>SUM(H6+K6)-L6</f>
        <v>0</v>
      </c>
      <c r="N6" s="23" t="str">
        <f>IF(OR(G6&lt;&gt;"",J6&lt;&gt;"",Q6&lt;&gt;""),ROUND(M6-B6,15),"")</f>
        <v/>
      </c>
      <c r="O6" s="50">
        <f>IF(OR(G6&lt;&gt;"",J6&lt;&gt;"",Q6&lt;&gt;""),O5+N6,O5)</f>
        <v>0</v>
      </c>
      <c r="P6" s="4"/>
      <c r="Q6" s="1"/>
      <c r="R6" s="1"/>
      <c r="T6" s="14" t="s">
        <v>5</v>
      </c>
      <c r="U6" s="14">
        <f>IF(H6&gt;0.25,1,0)</f>
        <v>0</v>
      </c>
      <c r="V6" s="14">
        <f>IF(K6&gt;0.25,1,0)</f>
        <v>0</v>
      </c>
    </row>
    <row r="7" spans="1:22" x14ac:dyDescent="0.25">
      <c r="A7" s="14" t="s">
        <v>1</v>
      </c>
      <c r="B7" s="22">
        <f>'Overview Sheet'!$C$7</f>
        <v>0.3125</v>
      </c>
      <c r="D7" s="77">
        <f>D6+1</f>
        <v>337</v>
      </c>
      <c r="E7" s="78"/>
      <c r="F7" s="2"/>
      <c r="G7" s="2"/>
      <c r="H7" s="19">
        <f>IF($Q7="Leave",B7/2,IF($Q7="Leave AM",B7/2,IF($Q7="Sick",B7/2,IF($Q7="Bank Holiday",B7/2,IF($Q7="Other - Enter Details",B7/2,SUM(G7-F7))))))</f>
        <v>0</v>
      </c>
      <c r="I7" s="2"/>
      <c r="J7" s="2"/>
      <c r="K7" s="19">
        <f>IF($Q7="Leave",B7/2,IF($Q7="Leave PM",B7/2,IF($Q7="Sick",B7/2,IF($Q7="Bank Holiday",B7/2,IF($Q7="Other - Enter Details",B7/2,SUM(J7-I7))))))</f>
        <v>0</v>
      </c>
      <c r="L7" s="3"/>
      <c r="M7" s="19">
        <f t="shared" ref="M7:M10" si="0">H7+K7-L7</f>
        <v>0</v>
      </c>
      <c r="N7" s="23" t="str">
        <f t="shared" ref="N7:N10" si="1">IF(OR(G7&lt;&gt;"",J7&lt;&gt;"",Q7&lt;&gt;""),ROUND(M7-B7,15),"")</f>
        <v/>
      </c>
      <c r="O7" s="23">
        <f>IF(OR(G7&lt;&gt;"",J7&lt;&gt;"",Q7&lt;&gt;""),O6+N7,O6)</f>
        <v>0</v>
      </c>
      <c r="P7" s="4"/>
      <c r="Q7" s="1"/>
      <c r="R7" s="1"/>
      <c r="T7" s="14" t="s">
        <v>6</v>
      </c>
      <c r="U7" s="14">
        <f t="shared" ref="U7:U10" si="2">IF(H7&gt;0.25,1,0)</f>
        <v>0</v>
      </c>
      <c r="V7" s="14">
        <f t="shared" ref="V7:V10" si="3">IF(K7&gt;0.25,1,0)</f>
        <v>0</v>
      </c>
    </row>
    <row r="8" spans="1:22" x14ac:dyDescent="0.25">
      <c r="A8" s="14" t="s">
        <v>2</v>
      </c>
      <c r="B8" s="22">
        <f>'Overview Sheet'!$C$8</f>
        <v>0.3125</v>
      </c>
      <c r="D8" s="77">
        <f t="shared" ref="D8:D10" si="4">D7+1</f>
        <v>338</v>
      </c>
      <c r="E8" s="78"/>
      <c r="F8" s="2"/>
      <c r="G8" s="2"/>
      <c r="H8" s="19">
        <f>IF($Q8="Leave",B8/2,IF($Q8="Leave AM",B8/2,IF($Q8="Sick",B8/2,IF($Q8="Bank Holiday",B8/2,IF($Q8="Other - Enter Details",B8/2,SUM(G8-F8))))))</f>
        <v>0</v>
      </c>
      <c r="I8" s="2"/>
      <c r="J8" s="2"/>
      <c r="K8" s="19">
        <f>IF($Q8="Leave",B8/2,IF($Q8="Leave PM",B8/2,IF($Q8="Sick",B8/2,IF($Q8="Bank Holiday",B8/2,IF($Q8="Other - Enter Details",B8/2,SUM(J8-I8))))))</f>
        <v>0</v>
      </c>
      <c r="L8" s="3"/>
      <c r="M8" s="19">
        <f t="shared" si="0"/>
        <v>0</v>
      </c>
      <c r="N8" s="23" t="str">
        <f t="shared" si="1"/>
        <v/>
      </c>
      <c r="O8" s="23">
        <f>IF(OR(G8&lt;&gt;"",J8&lt;&gt;"",Q8&lt;&gt;""),O7+N8,O7)</f>
        <v>0</v>
      </c>
      <c r="P8" s="4"/>
      <c r="Q8" s="1"/>
      <c r="R8" s="1"/>
      <c r="T8" s="14" t="s">
        <v>7</v>
      </c>
      <c r="U8" s="14">
        <f t="shared" si="2"/>
        <v>0</v>
      </c>
      <c r="V8" s="14">
        <f t="shared" si="3"/>
        <v>0</v>
      </c>
    </row>
    <row r="9" spans="1:22" x14ac:dyDescent="0.25">
      <c r="A9" s="14" t="s">
        <v>3</v>
      </c>
      <c r="B9" s="22">
        <f>'Overview Sheet'!$C$9</f>
        <v>0.3125</v>
      </c>
      <c r="D9" s="77">
        <f t="shared" si="4"/>
        <v>339</v>
      </c>
      <c r="E9" s="78"/>
      <c r="F9" s="2"/>
      <c r="G9" s="2"/>
      <c r="H9" s="19">
        <f>IF($Q9="Leave",B9/2,IF($Q9="Leave AM",B9/2,IF($Q9="Sick",B9/2,IF($Q9="Bank Holiday",B9/2,IF($Q9="Other - Enter Details",B9/2,SUM(G9-F9))))))</f>
        <v>0</v>
      </c>
      <c r="I9" s="2"/>
      <c r="J9" s="2"/>
      <c r="K9" s="19">
        <f>IF($Q9="Leave",B9/2,IF($Q9="Leave PM",B9/2,IF($Q9="Sick",B9/2,IF($Q9="Bank Holiday",B9/2,IF($Q9="Other - Enter Details",B9/2,SUM(J9-I9))))))</f>
        <v>0</v>
      </c>
      <c r="L9" s="3"/>
      <c r="M9" s="19">
        <f t="shared" si="0"/>
        <v>0</v>
      </c>
      <c r="N9" s="23" t="str">
        <f t="shared" si="1"/>
        <v/>
      </c>
      <c r="O9" s="23">
        <f>IF(OR(G9&lt;&gt;"",J9&lt;&gt;"",Q9&lt;&gt;""),O8+N9,O8)</f>
        <v>0</v>
      </c>
      <c r="P9" s="4"/>
      <c r="Q9" s="1"/>
      <c r="R9" s="1"/>
      <c r="T9" s="14" t="s">
        <v>11</v>
      </c>
      <c r="U9" s="14">
        <f t="shared" si="2"/>
        <v>0</v>
      </c>
      <c r="V9" s="14">
        <f t="shared" si="3"/>
        <v>0</v>
      </c>
    </row>
    <row r="10" spans="1:22" x14ac:dyDescent="0.25">
      <c r="A10" s="14" t="s">
        <v>4</v>
      </c>
      <c r="B10" s="22">
        <f>'Overview Sheet'!$C$10</f>
        <v>0.3125</v>
      </c>
      <c r="D10" s="77">
        <f t="shared" si="4"/>
        <v>340</v>
      </c>
      <c r="E10" s="78"/>
      <c r="F10" s="2"/>
      <c r="G10" s="2"/>
      <c r="H10" s="19">
        <f>IF($Q10="Leave",B10/2,IF($Q10="Leave AM",B10/2,IF($Q10="Sick",B10/2,IF($Q10="Bank Holiday",B10/2,IF($Q10="Other - Enter Details",B10/2,SUM(G10-F10))))))</f>
        <v>0</v>
      </c>
      <c r="I10" s="2"/>
      <c r="J10" s="2"/>
      <c r="K10" s="19">
        <f>IF($Q10="Leave",B10/2,IF($Q10="Leave PM",B10/2,IF($Q10="Sick",B10/2,IF($Q10="Bank Holiday",B10/2,IF($Q10="Other - Enter Details",B10/2,SUM(J10-I10))))))</f>
        <v>0</v>
      </c>
      <c r="L10" s="3"/>
      <c r="M10" s="19">
        <f t="shared" si="0"/>
        <v>0</v>
      </c>
      <c r="N10" s="23" t="str">
        <f t="shared" si="1"/>
        <v/>
      </c>
      <c r="O10" s="23">
        <f>IF(OR(G10&lt;&gt;"",J10&lt;&gt;"",Q10&lt;&gt;""),O9+N10,O9)</f>
        <v>0</v>
      </c>
      <c r="P10" s="4"/>
      <c r="Q10" s="1"/>
      <c r="R10" s="1"/>
      <c r="T10" s="14" t="s">
        <v>8</v>
      </c>
      <c r="U10" s="14">
        <f t="shared" si="2"/>
        <v>0</v>
      </c>
      <c r="V10" s="14">
        <f t="shared" si="3"/>
        <v>0</v>
      </c>
    </row>
    <row r="11" spans="1:22" x14ac:dyDescent="0.25">
      <c r="D11" s="80"/>
      <c r="E11" s="81"/>
      <c r="F11" s="81"/>
      <c r="G11" s="81"/>
      <c r="H11" s="81"/>
      <c r="I11" s="81"/>
      <c r="J11" s="81"/>
      <c r="K11" s="81"/>
      <c r="L11" s="81"/>
      <c r="M11" s="81"/>
      <c r="N11" s="81"/>
      <c r="O11" s="81"/>
      <c r="P11" s="81"/>
      <c r="Q11" s="81"/>
      <c r="R11" s="82"/>
      <c r="T11" s="14" t="s">
        <v>9</v>
      </c>
    </row>
    <row r="12" spans="1:22" x14ac:dyDescent="0.25">
      <c r="A12" s="14" t="s">
        <v>0</v>
      </c>
      <c r="B12" s="21">
        <f>'Overview Sheet'!$C$6</f>
        <v>0.3125</v>
      </c>
      <c r="D12" s="77">
        <f>D6+7</f>
        <v>343</v>
      </c>
      <c r="E12" s="78"/>
      <c r="F12" s="2"/>
      <c r="G12" s="2"/>
      <c r="H12" s="19">
        <f>IF($Q12="Leave",B12/2,IF($Q12="Leave AM",B12/2,IF($Q12="Sick",B12/2,IF($Q12="Bank Holiday",B12/2,IF($Q12="Other - Enter Details",B12/2,SUM(G12-F12))))))</f>
        <v>0</v>
      </c>
      <c r="I12" s="2"/>
      <c r="J12" s="2"/>
      <c r="K12" s="20">
        <f>IF($Q12="Leave",B12/2,IF($Q12="Leave PM",B12/2,IF($Q12="Sick",B12/2,IF($Q12="Bank Holiday",B12/2,IF($Q12="Other - Enter Details",B12/2,SUM(J12-I12))))))</f>
        <v>0</v>
      </c>
      <c r="L12" s="1"/>
      <c r="M12" s="19">
        <f>SUM(H12+K12)-L12</f>
        <v>0</v>
      </c>
      <c r="N12" s="23" t="str">
        <f t="shared" ref="N12:N16" si="5">IF(OR(G12&lt;&gt;"",J12&lt;&gt;"",Q12&lt;&gt;""),ROUND(M12-B12,15),"")</f>
        <v/>
      </c>
      <c r="O12" s="50">
        <f>IF(OR(G12&lt;&gt;"",J12&lt;&gt;"",Q12&lt;&gt;""),O10+N12,O10)</f>
        <v>0</v>
      </c>
      <c r="P12" s="4"/>
      <c r="Q12" s="1"/>
      <c r="R12" s="1"/>
      <c r="T12" s="14" t="s">
        <v>39</v>
      </c>
      <c r="U12" s="14">
        <f t="shared" ref="U12:U16" si="6">IF(H12&gt;0.25,1,0)</f>
        <v>0</v>
      </c>
      <c r="V12" s="14">
        <f t="shared" ref="V12:V16" si="7">IF(K12&gt;0.25,1,0)</f>
        <v>0</v>
      </c>
    </row>
    <row r="13" spans="1:22" x14ac:dyDescent="0.25">
      <c r="A13" s="14" t="s">
        <v>1</v>
      </c>
      <c r="B13" s="21">
        <f>'Overview Sheet'!$C$7</f>
        <v>0.3125</v>
      </c>
      <c r="D13" s="77">
        <f t="shared" ref="D13:D16" si="8">D7+7</f>
        <v>344</v>
      </c>
      <c r="E13" s="78"/>
      <c r="F13" s="2"/>
      <c r="G13" s="2"/>
      <c r="H13" s="19">
        <f>IF($Q13="Leave",B13/2,IF($Q13="Leave AM",B13/2,IF($Q13="Sick",B13/2,IF($Q13="Bank Holiday",B13/2,IF($Q13="Other - Enter Details",B13/2,SUM(G13-F13))))))</f>
        <v>0</v>
      </c>
      <c r="I13" s="2"/>
      <c r="J13" s="3"/>
      <c r="K13" s="20">
        <f>IF($Q13="Leave",B13/2,IF($Q13="Leave PM",B13/2,IF($Q13="Sick",B13/2,IF($Q13="Bank Holiday",B13/2,IF($Q13="Other - Enter Details",B13/2,SUM(J13-I13))))))</f>
        <v>0</v>
      </c>
      <c r="L13" s="1"/>
      <c r="M13" s="19">
        <f t="shared" ref="M13:M16" si="9">H13+K13-L13</f>
        <v>0</v>
      </c>
      <c r="N13" s="23" t="str">
        <f t="shared" si="5"/>
        <v/>
      </c>
      <c r="O13" s="23">
        <f>IF(OR(G13&lt;&gt;"",J13&lt;&gt;"",Q13&lt;&gt;""),O12+N13,O12)</f>
        <v>0</v>
      </c>
      <c r="P13" s="4"/>
      <c r="Q13" s="1"/>
      <c r="R13" s="1"/>
      <c r="U13" s="14">
        <f t="shared" si="6"/>
        <v>0</v>
      </c>
      <c r="V13" s="14">
        <f t="shared" si="7"/>
        <v>0</v>
      </c>
    </row>
    <row r="14" spans="1:22" x14ac:dyDescent="0.25">
      <c r="A14" s="14" t="s">
        <v>2</v>
      </c>
      <c r="B14" s="21">
        <f>'Overview Sheet'!$C$8</f>
        <v>0.3125</v>
      </c>
      <c r="D14" s="77">
        <f t="shared" si="8"/>
        <v>345</v>
      </c>
      <c r="E14" s="78"/>
      <c r="F14" s="2"/>
      <c r="G14" s="2"/>
      <c r="H14" s="19">
        <f>IF($Q14="Leave",B14/2,IF($Q14="Leave AM",B14/2,IF($Q14="Sick",B14/2,IF($Q14="Bank Holiday",B14/2,IF($Q14="Other - Enter Details",B14/2,SUM(G14-F14))))))</f>
        <v>0</v>
      </c>
      <c r="I14" s="2"/>
      <c r="J14" s="3"/>
      <c r="K14" s="20">
        <f>IF($Q14="Leave",B14/2,IF($Q14="Leave PM",B14/2,IF($Q14="Sick",B14/2,IF($Q14="Bank Holiday",B14/2,IF($Q14="Other - Enter Details",B14/2,SUM(J14-I14))))))</f>
        <v>0</v>
      </c>
      <c r="L14" s="1"/>
      <c r="M14" s="19">
        <f t="shared" si="9"/>
        <v>0</v>
      </c>
      <c r="N14" s="23" t="str">
        <f t="shared" si="5"/>
        <v/>
      </c>
      <c r="O14" s="23">
        <f>IF(OR(G14&lt;&gt;"",J14&lt;&gt;"",Q14&lt;&gt;""),O13+N14,O13)</f>
        <v>0</v>
      </c>
      <c r="P14" s="4"/>
      <c r="Q14" s="1"/>
      <c r="R14" s="1"/>
      <c r="U14" s="14">
        <f t="shared" si="6"/>
        <v>0</v>
      </c>
      <c r="V14" s="14">
        <f t="shared" si="7"/>
        <v>0</v>
      </c>
    </row>
    <row r="15" spans="1:22" x14ac:dyDescent="0.25">
      <c r="A15" s="14" t="s">
        <v>3</v>
      </c>
      <c r="B15" s="21">
        <f>'Overview Sheet'!$C$9</f>
        <v>0.3125</v>
      </c>
      <c r="D15" s="77">
        <f t="shared" si="8"/>
        <v>346</v>
      </c>
      <c r="E15" s="78"/>
      <c r="F15" s="2"/>
      <c r="G15" s="2"/>
      <c r="H15" s="19">
        <f>IF($Q15="Leave",B15/2,IF($Q15="Leave AM",B15/2,IF($Q15="Sick",B15/2,IF($Q15="Bank Holiday",B15/2,IF($Q15="Other - Enter Details",B15/2,SUM(G15-F15))))))</f>
        <v>0</v>
      </c>
      <c r="I15" s="2"/>
      <c r="J15" s="3"/>
      <c r="K15" s="20">
        <f>IF($Q15="Leave",B15/2,IF($Q15="Leave PM",B15/2,IF($Q15="Sick",B15/2,IF($Q15="Bank Holiday",B15/2,IF($Q15="Other - Enter Details",B15/2,SUM(J15-I15))))))</f>
        <v>0</v>
      </c>
      <c r="L15" s="1"/>
      <c r="M15" s="19">
        <f t="shared" si="9"/>
        <v>0</v>
      </c>
      <c r="N15" s="23" t="str">
        <f t="shared" si="5"/>
        <v/>
      </c>
      <c r="O15" s="23">
        <f>IF(OR(G15&lt;&gt;"",J15&lt;&gt;"",Q15&lt;&gt;""),O14+N15,O14)</f>
        <v>0</v>
      </c>
      <c r="P15" s="4"/>
      <c r="Q15" s="1"/>
      <c r="R15" s="1"/>
      <c r="U15" s="14">
        <f t="shared" si="6"/>
        <v>0</v>
      </c>
      <c r="V15" s="14">
        <f t="shared" si="7"/>
        <v>0</v>
      </c>
    </row>
    <row r="16" spans="1:22" x14ac:dyDescent="0.25">
      <c r="A16" s="14" t="s">
        <v>4</v>
      </c>
      <c r="B16" s="21">
        <f>'Overview Sheet'!$C$10</f>
        <v>0.3125</v>
      </c>
      <c r="D16" s="77">
        <f t="shared" si="8"/>
        <v>347</v>
      </c>
      <c r="E16" s="78"/>
      <c r="F16" s="2"/>
      <c r="G16" s="2"/>
      <c r="H16" s="19">
        <f>IF($Q16="Leave",B16/2,IF($Q16="Leave AM",B16/2,IF($Q16="Sick",B16/2,IF($Q16="Bank Holiday",B16/2,IF($Q16="Other - Enter Details",B16/2,SUM(G16-F16))))))</f>
        <v>0</v>
      </c>
      <c r="I16" s="2"/>
      <c r="J16" s="3"/>
      <c r="K16" s="20">
        <f>IF($Q16="Leave",B16/2,IF($Q16="Leave PM",B16/2,IF($Q16="Sick",B16/2,IF($Q16="Bank Holiday",B16/2,IF($Q16="Other - Enter Details",B16/2,SUM(J16-I16))))))</f>
        <v>0</v>
      </c>
      <c r="L16" s="1"/>
      <c r="M16" s="19">
        <f t="shared" si="9"/>
        <v>0</v>
      </c>
      <c r="N16" s="23" t="str">
        <f t="shared" si="5"/>
        <v/>
      </c>
      <c r="O16" s="23">
        <f>IF(OR(G16&lt;&gt;"",J16&lt;&gt;"",Q16&lt;&gt;""),O15+N16,O15)</f>
        <v>0</v>
      </c>
      <c r="P16" s="4"/>
      <c r="Q16" s="1"/>
      <c r="R16" s="1"/>
      <c r="U16" s="14">
        <f t="shared" si="6"/>
        <v>0</v>
      </c>
      <c r="V16" s="14">
        <f t="shared" si="7"/>
        <v>0</v>
      </c>
    </row>
    <row r="17" spans="1:22" x14ac:dyDescent="0.25">
      <c r="B17" s="21"/>
      <c r="D17" s="80"/>
      <c r="E17" s="81"/>
      <c r="F17" s="81"/>
      <c r="G17" s="81"/>
      <c r="H17" s="81"/>
      <c r="I17" s="81"/>
      <c r="J17" s="81"/>
      <c r="K17" s="81"/>
      <c r="L17" s="81"/>
      <c r="M17" s="81"/>
      <c r="N17" s="81"/>
      <c r="O17" s="81"/>
      <c r="P17" s="81"/>
      <c r="Q17" s="81"/>
      <c r="R17" s="82"/>
    </row>
    <row r="18" spans="1:22" x14ac:dyDescent="0.25">
      <c r="A18" s="14" t="s">
        <v>0</v>
      </c>
      <c r="B18" s="21">
        <f>'Overview Sheet'!$C$6</f>
        <v>0.3125</v>
      </c>
      <c r="D18" s="77">
        <f>D12+7</f>
        <v>350</v>
      </c>
      <c r="E18" s="78"/>
      <c r="F18" s="2"/>
      <c r="G18" s="2"/>
      <c r="H18" s="19">
        <f>IF($Q18="Leave",B18/2,IF($Q18="Leave AM",B18/2,IF($Q18="Sick",B18/2,IF($Q18="Bank Holiday",B18/2,IF($Q18="Other - Enter Details",B18/2,SUM(G18-F18))))))</f>
        <v>0</v>
      </c>
      <c r="I18" s="2"/>
      <c r="J18" s="3"/>
      <c r="K18" s="19">
        <f>IF($Q18="Leave",B18/2,IF($Q18="Leave PM",B18/2,IF($Q18="Sick",B18/2,IF($Q18="Bank Holiday",B18/2,IF($Q18="Other - Enter Details",B18/2,SUM(J18-I18))))))</f>
        <v>0</v>
      </c>
      <c r="L18" s="2"/>
      <c r="M18" s="19">
        <f>SUM(H18+K18)-L18</f>
        <v>0</v>
      </c>
      <c r="N18" s="23" t="str">
        <f t="shared" ref="N18:N22" si="10">IF(OR(G18&lt;&gt;"",J18&lt;&gt;"",Q18&lt;&gt;""),ROUND(M18-B18,15),"")</f>
        <v/>
      </c>
      <c r="O18" s="50">
        <f>IF(OR(G18&lt;&gt;"",J18&lt;&gt;"",Q18&lt;&gt;""),O16+N18,O16)</f>
        <v>0</v>
      </c>
      <c r="P18" s="4"/>
      <c r="Q18" s="1"/>
      <c r="R18" s="1"/>
      <c r="U18" s="14">
        <f t="shared" ref="U18:U22" si="11">IF(H18&gt;0.25,1,0)</f>
        <v>0</v>
      </c>
      <c r="V18" s="14">
        <f t="shared" ref="V18:V22" si="12">IF(K18&gt;0.25,1,0)</f>
        <v>0</v>
      </c>
    </row>
    <row r="19" spans="1:22" x14ac:dyDescent="0.25">
      <c r="A19" s="14" t="s">
        <v>1</v>
      </c>
      <c r="B19" s="21">
        <f>'Overview Sheet'!$C$7</f>
        <v>0.3125</v>
      </c>
      <c r="D19" s="77">
        <f t="shared" ref="D19:D22" si="13">D13+7</f>
        <v>351</v>
      </c>
      <c r="E19" s="78"/>
      <c r="F19" s="2"/>
      <c r="G19" s="2"/>
      <c r="H19" s="19">
        <f>IF($Q19="Leave",B19/2,IF($Q19="Leave AM",B19/2,IF($Q19="Sick",B19/2,IF($Q19="Bank Holiday",B19/2,IF($Q19="Other - Enter Details",B19/2,SUM(G19-F19))))))</f>
        <v>0</v>
      </c>
      <c r="I19" s="2"/>
      <c r="J19" s="3"/>
      <c r="K19" s="19">
        <f>IF($Q19="Leave",B19/2,IF($Q19="Leave PM",B19/2,IF($Q19="Sick",B19/2,IF($Q19="Bank Holiday",B19/2,IF($Q19="Other - Enter Details",B19/2,SUM(J19-I19))))))</f>
        <v>0</v>
      </c>
      <c r="L19" s="3"/>
      <c r="M19" s="19">
        <f t="shared" ref="M19:M22" si="14">H19+K19-L19</f>
        <v>0</v>
      </c>
      <c r="N19" s="23" t="str">
        <f t="shared" si="10"/>
        <v/>
      </c>
      <c r="O19" s="23">
        <f>IF(OR(G19&lt;&gt;"",J19&lt;&gt;"",Q19&lt;&gt;""),O18+N19,O18)</f>
        <v>0</v>
      </c>
      <c r="P19" s="4"/>
      <c r="Q19" s="1"/>
      <c r="R19" s="1"/>
      <c r="U19" s="14">
        <f t="shared" si="11"/>
        <v>0</v>
      </c>
      <c r="V19" s="14">
        <f t="shared" si="12"/>
        <v>0</v>
      </c>
    </row>
    <row r="20" spans="1:22" x14ac:dyDescent="0.25">
      <c r="A20" s="14" t="s">
        <v>2</v>
      </c>
      <c r="B20" s="21">
        <f>'Overview Sheet'!$C$8</f>
        <v>0.3125</v>
      </c>
      <c r="D20" s="77">
        <f t="shared" si="13"/>
        <v>352</v>
      </c>
      <c r="E20" s="78"/>
      <c r="F20" s="2"/>
      <c r="G20" s="2"/>
      <c r="H20" s="19">
        <f>IF($Q20="Leave",B20/2,IF($Q20="Leave AM",B20/2,IF($Q20="Sick",B20/2,IF($Q20="Bank Holiday",B20/2,IF($Q20="Other - Enter Details",B20/2,SUM(G20-F20))))))</f>
        <v>0</v>
      </c>
      <c r="I20" s="2"/>
      <c r="J20" s="3"/>
      <c r="K20" s="19">
        <f>IF($Q20="Leave",B20/2,IF($Q20="Leave PM",B20/2,IF($Q20="Sick",B20/2,IF($Q20="Bank Holiday",B20/2,IF($Q20="Other - Enter Details",B20/2,SUM(J20-I20))))))</f>
        <v>0</v>
      </c>
      <c r="L20" s="3"/>
      <c r="M20" s="19">
        <f t="shared" si="14"/>
        <v>0</v>
      </c>
      <c r="N20" s="23" t="str">
        <f t="shared" si="10"/>
        <v/>
      </c>
      <c r="O20" s="23">
        <f>IF(OR(G20&lt;&gt;"",J20&lt;&gt;"",Q20&lt;&gt;""),O19+N20,O19)</f>
        <v>0</v>
      </c>
      <c r="P20" s="4"/>
      <c r="Q20" s="1"/>
      <c r="R20" s="1"/>
      <c r="U20" s="14">
        <f t="shared" si="11"/>
        <v>0</v>
      </c>
      <c r="V20" s="14">
        <f t="shared" si="12"/>
        <v>0</v>
      </c>
    </row>
    <row r="21" spans="1:22" x14ac:dyDescent="0.25">
      <c r="A21" s="14" t="s">
        <v>3</v>
      </c>
      <c r="B21" s="21">
        <f>'Overview Sheet'!$C$9</f>
        <v>0.3125</v>
      </c>
      <c r="D21" s="77">
        <f t="shared" si="13"/>
        <v>353</v>
      </c>
      <c r="E21" s="78"/>
      <c r="F21" s="2"/>
      <c r="G21" s="2"/>
      <c r="H21" s="19">
        <f>IF($Q21="Leave",B21/2,IF($Q21="Leave AM",B21/2,IF($Q21="Sick",B21/2,IF($Q21="Bank Holiday",B21/2,IF($Q21="Other - Enter Details",B21/2,SUM(G21-F21))))))</f>
        <v>0</v>
      </c>
      <c r="I21" s="2"/>
      <c r="J21" s="2"/>
      <c r="K21" s="19">
        <f>IF($Q21="Leave",B21/2,IF($Q21="Leave PM",B21/2,IF($Q21="Sick",B21/2,IF($Q21="Bank Holiday",B21/2,IF($Q21="Other - Enter Details",B21/2,SUM(J21-I21))))))</f>
        <v>0</v>
      </c>
      <c r="L21" s="3"/>
      <c r="M21" s="19">
        <f t="shared" si="14"/>
        <v>0</v>
      </c>
      <c r="N21" s="23" t="str">
        <f t="shared" si="10"/>
        <v/>
      </c>
      <c r="O21" s="23">
        <f>IF(OR(G21&lt;&gt;"",J21&lt;&gt;"",Q21&lt;&gt;""),O20+N21,O20)</f>
        <v>0</v>
      </c>
      <c r="P21" s="4"/>
      <c r="Q21" s="1"/>
      <c r="R21" s="1"/>
      <c r="U21" s="14">
        <f t="shared" si="11"/>
        <v>0</v>
      </c>
      <c r="V21" s="14">
        <f t="shared" si="12"/>
        <v>0</v>
      </c>
    </row>
    <row r="22" spans="1:22" x14ac:dyDescent="0.25">
      <c r="A22" s="14" t="s">
        <v>4</v>
      </c>
      <c r="B22" s="21">
        <f>'Overview Sheet'!$C$10</f>
        <v>0.3125</v>
      </c>
      <c r="D22" s="77">
        <f t="shared" si="13"/>
        <v>354</v>
      </c>
      <c r="E22" s="78"/>
      <c r="F22" s="2"/>
      <c r="G22" s="2"/>
      <c r="H22" s="19">
        <f>IF($Q22="Leave",B22/2,IF($Q22="Leave AM",B22/2,IF($Q22="Sick",B22/2,IF($Q22="Bank Holiday",B22/2,IF($Q22="Other - Enter Details",B22/2,SUM(G22-F22))))))</f>
        <v>0</v>
      </c>
      <c r="I22" s="2"/>
      <c r="J22" s="2"/>
      <c r="K22" s="19">
        <f>IF($Q22="Leave",B22/2,IF($Q22="Leave PM",B22/2,IF($Q22="Sick",B22/2,IF($Q22="Bank Holiday",B22/2,IF($Q22="Other - Enter Details",B22/2,SUM(J22-I22))))))</f>
        <v>0</v>
      </c>
      <c r="L22" s="3"/>
      <c r="M22" s="19">
        <f t="shared" si="14"/>
        <v>0</v>
      </c>
      <c r="N22" s="23" t="str">
        <f t="shared" si="10"/>
        <v/>
      </c>
      <c r="O22" s="23">
        <f>IF(OR(G22&lt;&gt;"",J22&lt;&gt;"",Q22&lt;&gt;""),O21+N22,O21)</f>
        <v>0</v>
      </c>
      <c r="P22" s="4"/>
      <c r="Q22" s="1"/>
      <c r="R22" s="1"/>
      <c r="U22" s="14">
        <f t="shared" si="11"/>
        <v>0</v>
      </c>
      <c r="V22" s="14">
        <f t="shared" si="12"/>
        <v>0</v>
      </c>
    </row>
    <row r="23" spans="1:22" x14ac:dyDescent="0.25">
      <c r="D23" s="80"/>
      <c r="E23" s="81"/>
      <c r="F23" s="81"/>
      <c r="G23" s="81"/>
      <c r="H23" s="81"/>
      <c r="I23" s="81"/>
      <c r="J23" s="81"/>
      <c r="K23" s="81"/>
      <c r="L23" s="81"/>
      <c r="M23" s="81"/>
      <c r="N23" s="81"/>
      <c r="O23" s="81"/>
      <c r="P23" s="81"/>
      <c r="Q23" s="81"/>
      <c r="R23" s="82"/>
    </row>
    <row r="24" spans="1:22" x14ac:dyDescent="0.25">
      <c r="A24" s="14" t="s">
        <v>0</v>
      </c>
      <c r="B24" s="21">
        <f>'Overview Sheet'!$C$6</f>
        <v>0.3125</v>
      </c>
      <c r="D24" s="77">
        <f>D18+7</f>
        <v>357</v>
      </c>
      <c r="E24" s="78"/>
      <c r="F24" s="2"/>
      <c r="G24" s="2"/>
      <c r="H24" s="19">
        <f>IF($Q24="Leave",B24/2,IF($Q24="Leave AM",B24/2,IF($Q24="Sick",B24/2,IF($Q24="Bank Holiday",B24/2,IF($Q24="Other - Enter Details",B24/2,SUM(G24-F24))))))</f>
        <v>0</v>
      </c>
      <c r="I24" s="2"/>
      <c r="J24" s="2"/>
      <c r="K24" s="19">
        <f>IF($Q24="Leave",B24/2,IF($Q24="Leave PM",B24/2,IF($Q24="Sick",B24/2,IF($Q24="Bank Holiday",B24/2,IF($Q24="Other - Enter Details",B24/2,SUM(J24-I24))))))</f>
        <v>0</v>
      </c>
      <c r="L24" s="2"/>
      <c r="M24" s="19">
        <f>SUM(H24+K24)-L24</f>
        <v>0</v>
      </c>
      <c r="N24" s="23" t="str">
        <f t="shared" ref="N24:N28" si="15">IF(OR(G24&lt;&gt;"",J24&lt;&gt;"",Q24&lt;&gt;""),ROUND(M24-B24,15),"")</f>
        <v/>
      </c>
      <c r="O24" s="50">
        <f>IF(OR(G24&lt;&gt;"",J24&lt;&gt;"",Q24&lt;&gt;""),O22+N24,O22)</f>
        <v>0</v>
      </c>
      <c r="P24" s="4"/>
      <c r="Q24" s="1"/>
      <c r="R24" s="1"/>
      <c r="U24" s="14">
        <f t="shared" ref="U24:U28" si="16">IF(H24&gt;0.25,1,0)</f>
        <v>0</v>
      </c>
      <c r="V24" s="14">
        <f t="shared" ref="V24:V28" si="17">IF(K24&gt;0.25,1,0)</f>
        <v>0</v>
      </c>
    </row>
    <row r="25" spans="1:22" x14ac:dyDescent="0.25">
      <c r="A25" s="14" t="s">
        <v>1</v>
      </c>
      <c r="B25" s="21">
        <f>'Overview Sheet'!$C$7</f>
        <v>0.3125</v>
      </c>
      <c r="D25" s="77">
        <f t="shared" ref="D25:D28" si="18">D19+7</f>
        <v>358</v>
      </c>
      <c r="E25" s="78"/>
      <c r="F25" s="2"/>
      <c r="G25" s="2"/>
      <c r="H25" s="19">
        <f>IF($Q25="Leave",B25/2,IF($Q25="Leave AM",B25/2,IF($Q25="Sick",B25/2,IF($Q25="Bank Holiday",B25/2,IF($Q25="Other - Enter Details",B25/2,SUM(G25-F25))))))</f>
        <v>0</v>
      </c>
      <c r="I25" s="2"/>
      <c r="J25" s="2"/>
      <c r="K25" s="19">
        <f>IF($Q25="Leave",B25/2,IF($Q25="Leave PM",B25/2,IF($Q25="Sick",B25/2,IF($Q25="Bank Holiday",B25/2,IF($Q25="Other - Enter Details",B25/2,SUM(J25-I25))))))</f>
        <v>0</v>
      </c>
      <c r="L25" s="3"/>
      <c r="M25" s="19">
        <f t="shared" ref="M25:M28" si="19">H25+K25-L25</f>
        <v>0</v>
      </c>
      <c r="N25" s="23" t="str">
        <f t="shared" si="15"/>
        <v/>
      </c>
      <c r="O25" s="23">
        <f>IF(OR(G25&lt;&gt;"",J25&lt;&gt;"",Q25&lt;&gt;""),O24+N25,O24)</f>
        <v>0</v>
      </c>
      <c r="P25" s="4"/>
      <c r="Q25" s="1"/>
      <c r="R25" s="1"/>
      <c r="U25" s="14">
        <f t="shared" si="16"/>
        <v>0</v>
      </c>
      <c r="V25" s="14">
        <f t="shared" si="17"/>
        <v>0</v>
      </c>
    </row>
    <row r="26" spans="1:22" x14ac:dyDescent="0.25">
      <c r="A26" s="14" t="s">
        <v>2</v>
      </c>
      <c r="B26" s="21">
        <f>'Overview Sheet'!$C$8</f>
        <v>0.3125</v>
      </c>
      <c r="D26" s="77">
        <f t="shared" si="18"/>
        <v>359</v>
      </c>
      <c r="E26" s="78"/>
      <c r="F26" s="2"/>
      <c r="G26" s="2"/>
      <c r="H26" s="19">
        <f>IF($Q26="Leave",B26/2,IF($Q26="Leave AM",B26/2,IF($Q26="Sick",B26/2,IF($Q26="Bank Holiday",B26/2,IF($Q26="Other - Enter Details",B26/2,SUM(G26-F26))))))</f>
        <v>0</v>
      </c>
      <c r="I26" s="2"/>
      <c r="J26" s="2"/>
      <c r="K26" s="19">
        <f>IF($Q26="Leave",B26/2,IF($Q26="Leave PM",B26/2,IF($Q26="Sick",B26/2,IF($Q26="Bank Holiday",B26/2,IF($Q26="Other - Enter Details",B26/2,SUM(J26-I26))))))</f>
        <v>0</v>
      </c>
      <c r="L26" s="3"/>
      <c r="M26" s="19">
        <f t="shared" si="19"/>
        <v>0</v>
      </c>
      <c r="N26" s="23" t="str">
        <f t="shared" si="15"/>
        <v/>
      </c>
      <c r="O26" s="23">
        <f t="shared" ref="O26:O28" si="20">IF(OR(G26&lt;&gt;"",J26&lt;&gt;"",Q26&lt;&gt;""),O25+N26,O25)</f>
        <v>0</v>
      </c>
      <c r="P26" s="4"/>
      <c r="Q26" s="1"/>
      <c r="R26" s="1"/>
      <c r="U26" s="14">
        <f t="shared" si="16"/>
        <v>0</v>
      </c>
      <c r="V26" s="14">
        <f t="shared" si="17"/>
        <v>0</v>
      </c>
    </row>
    <row r="27" spans="1:22" x14ac:dyDescent="0.25">
      <c r="A27" s="14" t="s">
        <v>3</v>
      </c>
      <c r="B27" s="21">
        <f>'Overview Sheet'!$C$9</f>
        <v>0.3125</v>
      </c>
      <c r="D27" s="77">
        <f t="shared" si="18"/>
        <v>360</v>
      </c>
      <c r="E27" s="78"/>
      <c r="F27" s="2"/>
      <c r="G27" s="2"/>
      <c r="H27" s="19">
        <f>IF($Q27="Leave",B27/2,IF($Q27="Leave AM",B27/2,IF($Q27="Sick",B27/2,IF($Q27="Bank Holiday",B27/2,IF($Q27="Other - Enter Details",B27/2,SUM(G27-F27))))))</f>
        <v>0</v>
      </c>
      <c r="I27" s="2"/>
      <c r="J27" s="2"/>
      <c r="K27" s="19">
        <f>IF($Q27="Leave",B27/2,IF($Q27="Leave PM",B27/2,IF($Q27="Sick",B27/2,IF($Q27="Bank Holiday",B27/2,IF($Q27="Other - Enter Details",B27/2,SUM(J27-I27))))))</f>
        <v>0</v>
      </c>
      <c r="L27" s="3"/>
      <c r="M27" s="19">
        <f t="shared" si="19"/>
        <v>0</v>
      </c>
      <c r="N27" s="23" t="str">
        <f t="shared" si="15"/>
        <v/>
      </c>
      <c r="O27" s="23">
        <f t="shared" si="20"/>
        <v>0</v>
      </c>
      <c r="P27" s="4"/>
      <c r="Q27" s="1"/>
      <c r="R27" s="1"/>
      <c r="U27" s="14">
        <f t="shared" si="16"/>
        <v>0</v>
      </c>
      <c r="V27" s="14">
        <f t="shared" si="17"/>
        <v>0</v>
      </c>
    </row>
    <row r="28" spans="1:22" x14ac:dyDescent="0.25">
      <c r="A28" s="14" t="s">
        <v>4</v>
      </c>
      <c r="B28" s="21">
        <f>'Overview Sheet'!$C$10</f>
        <v>0.3125</v>
      </c>
      <c r="D28" s="77">
        <f t="shared" si="18"/>
        <v>361</v>
      </c>
      <c r="E28" s="78"/>
      <c r="F28" s="2"/>
      <c r="G28" s="2"/>
      <c r="H28" s="19">
        <f>IF($Q28="Leave",B28/2,IF($Q28="Leave AM",B28/2,IF($Q28="Sick",B28/2,IF($Q28="Bank Holiday",B28/2,IF($Q28="Other - Enter Details",B28/2,SUM(G28-F28))))))</f>
        <v>0</v>
      </c>
      <c r="I28" s="2"/>
      <c r="J28" s="2"/>
      <c r="K28" s="19">
        <f>IF($Q28="Leave",B28/2,IF($Q28="Leave PM",B28/2,IF($Q28="Sick",B28/2,IF($Q28="Bank Holiday",B28/2,IF($Q28="Other - Enter Details",B28/2,SUM(J28-I28))))))</f>
        <v>0</v>
      </c>
      <c r="L28" s="3"/>
      <c r="M28" s="19">
        <f t="shared" si="19"/>
        <v>0</v>
      </c>
      <c r="N28" s="23" t="str">
        <f t="shared" si="15"/>
        <v/>
      </c>
      <c r="O28" s="23">
        <f t="shared" si="20"/>
        <v>0</v>
      </c>
      <c r="P28" s="4"/>
      <c r="Q28" s="1"/>
      <c r="R28" s="1"/>
      <c r="U28" s="14">
        <f t="shared" si="16"/>
        <v>0</v>
      </c>
      <c r="V28" s="14">
        <f t="shared" si="17"/>
        <v>0</v>
      </c>
    </row>
    <row r="29" spans="1:22" x14ac:dyDescent="0.25">
      <c r="D29" s="80"/>
      <c r="E29" s="81"/>
      <c r="F29" s="81"/>
      <c r="G29" s="81"/>
      <c r="H29" s="81"/>
      <c r="I29" s="81"/>
      <c r="J29" s="81"/>
      <c r="K29" s="81"/>
      <c r="L29" s="81"/>
      <c r="M29" s="81"/>
      <c r="N29" s="81"/>
      <c r="O29" s="81"/>
      <c r="P29" s="81"/>
      <c r="Q29" s="81"/>
      <c r="R29" s="82"/>
      <c r="U29" s="14">
        <f>SUM(U6:V28)</f>
        <v>0</v>
      </c>
    </row>
    <row r="30" spans="1:22" ht="20.100000000000001" customHeight="1" thickBot="1" x14ac:dyDescent="0.3">
      <c r="D30" s="12" t="s">
        <v>35</v>
      </c>
      <c r="E30" s="72"/>
      <c r="F30" s="72"/>
      <c r="G30" s="72"/>
      <c r="H30" s="73" t="s">
        <v>36</v>
      </c>
      <c r="I30" s="73"/>
      <c r="J30" s="72"/>
      <c r="K30" s="72"/>
      <c r="L30" s="72"/>
      <c r="M30" s="72"/>
      <c r="N30" s="53"/>
      <c r="O30" s="11" t="s">
        <v>37</v>
      </c>
      <c r="P30" s="11"/>
      <c r="Q30" s="37" t="str">
        <f>IF(Q34=2,"You can only take one Flexi day per accounting period","")</f>
        <v/>
      </c>
      <c r="R30" s="13"/>
    </row>
    <row r="31" spans="1:22" ht="20.100000000000001" customHeight="1" thickBot="1" x14ac:dyDescent="0.3">
      <c r="D31" s="41" t="s">
        <v>38</v>
      </c>
      <c r="E31" s="66"/>
      <c r="F31" s="66"/>
      <c r="G31" s="66"/>
      <c r="H31" s="65" t="s">
        <v>38</v>
      </c>
      <c r="I31" s="65"/>
      <c r="J31" s="66"/>
      <c r="K31" s="66"/>
      <c r="L31" s="66"/>
      <c r="M31" s="66"/>
      <c r="N31" s="52"/>
      <c r="O31" s="49">
        <f>O28</f>
        <v>0</v>
      </c>
      <c r="P31" s="38"/>
      <c r="Q31" s="56" t="str">
        <f>IF(U29&gt;=1,"You should only work for a maximum of 6 hours without a break","")</f>
        <v/>
      </c>
      <c r="R31" s="42"/>
    </row>
    <row r="32" spans="1:22" x14ac:dyDescent="0.25">
      <c r="D32" s="43"/>
      <c r="E32" s="36"/>
      <c r="F32" s="44"/>
      <c r="G32" s="36"/>
      <c r="H32" s="36"/>
      <c r="I32" s="36"/>
      <c r="J32" s="36"/>
      <c r="K32" s="36"/>
      <c r="L32" s="36"/>
      <c r="M32" s="36"/>
      <c r="N32" s="45"/>
      <c r="O32" s="46" t="str">
        <f>IF(P32="","",'Overview Sheet'!$C$21)</f>
        <v/>
      </c>
      <c r="P32" s="44" t="str">
        <f>IF('Overview Sheet'!$C$21&gt;$O$31,"","Is the maximum you can carry forward per accounting period")</f>
        <v/>
      </c>
      <c r="Q32" s="36"/>
      <c r="R32" s="47"/>
    </row>
    <row r="33" spans="4:18" x14ac:dyDescent="0.25">
      <c r="D33" s="38"/>
      <c r="E33" s="38"/>
      <c r="F33" s="38"/>
      <c r="G33" s="38"/>
      <c r="H33" s="38"/>
      <c r="I33" s="38"/>
      <c r="J33" s="38"/>
      <c r="K33" s="38"/>
      <c r="L33" s="38"/>
      <c r="M33" s="38"/>
      <c r="N33" s="40"/>
      <c r="O33" s="40"/>
      <c r="P33" s="40"/>
      <c r="Q33" s="38"/>
      <c r="R33" s="38"/>
    </row>
    <row r="34" spans="4:18" ht="15" hidden="1" customHeight="1" x14ac:dyDescent="0.25">
      <c r="Q34" s="14">
        <f>COUNTIF(D6:R28,"Flexi")</f>
        <v>0</v>
      </c>
    </row>
  </sheetData>
  <sheetProtection password="DAC5" sheet="1" objects="1" scenarios="1" selectLockedCells="1"/>
  <mergeCells count="41">
    <mergeCell ref="E31:G31"/>
    <mergeCell ref="H31:I31"/>
    <mergeCell ref="J31:M31"/>
    <mergeCell ref="D26:E26"/>
    <mergeCell ref="D27:E27"/>
    <mergeCell ref="D28:E28"/>
    <mergeCell ref="D29:R29"/>
    <mergeCell ref="E30:G30"/>
    <mergeCell ref="H30:I30"/>
    <mergeCell ref="J30:M30"/>
    <mergeCell ref="D25:E25"/>
    <mergeCell ref="D14:E14"/>
    <mergeCell ref="D15:E15"/>
    <mergeCell ref="D16:E16"/>
    <mergeCell ref="D17:R17"/>
    <mergeCell ref="D18:E18"/>
    <mergeCell ref="D19:E19"/>
    <mergeCell ref="D20:E20"/>
    <mergeCell ref="D21:E21"/>
    <mergeCell ref="D22:E22"/>
    <mergeCell ref="D23:R23"/>
    <mergeCell ref="D24:E24"/>
    <mergeCell ref="D13:E13"/>
    <mergeCell ref="P4:P5"/>
    <mergeCell ref="Q4:Q5"/>
    <mergeCell ref="R4:R5"/>
    <mergeCell ref="D5:E5"/>
    <mergeCell ref="D6:E6"/>
    <mergeCell ref="D7:E7"/>
    <mergeCell ref="D8:E8"/>
    <mergeCell ref="D9:E9"/>
    <mergeCell ref="D10:E10"/>
    <mergeCell ref="D11:R11"/>
    <mergeCell ref="D12:E12"/>
    <mergeCell ref="E2:H2"/>
    <mergeCell ref="K2:N2"/>
    <mergeCell ref="K3:N3"/>
    <mergeCell ref="F4:H4"/>
    <mergeCell ref="I4:K4"/>
    <mergeCell ref="L4:L5"/>
    <mergeCell ref="M4:N4"/>
  </mergeCells>
  <conditionalFormatting sqref="H6:H10 H12:H16 H18:H22 H24:H28 K6:K10 K12:K16 K18:K22 K24:K28">
    <cfRule type="cellIs" dxfId="0" priority="1" operator="greaterThan">
      <formula>0.25</formula>
    </cfRule>
  </conditionalFormatting>
  <dataValidations count="2">
    <dataValidation type="decimal" allowBlank="1" showErrorMessage="1" sqref="L6:L10 L12:L16 L18:L22 L24:L28">
      <formula1>0</formula1>
      <formula2>7.3</formula2>
    </dataValidation>
    <dataValidation type="list" allowBlank="1" showInputMessage="1" showErrorMessage="1" sqref="Q6:Q10 Q12:Q16 Q18:Q22 Q24:Q28">
      <formula1>$T$6:$T$12</formula1>
    </dataValidation>
  </dataValidations>
  <pageMargins left="0.25" right="0.25" top="0.75" bottom="0.75" header="0.3" footer="0.3"/>
  <pageSetup paperSize="9" scale="91" orientation="landscape" verticalDpi="0"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D14"/>
  <sheetViews>
    <sheetView showGridLines="0" showRowColHeaders="0" workbookViewId="0">
      <selection sqref="A1:XFD1048576"/>
    </sheetView>
  </sheetViews>
  <sheetFormatPr defaultRowHeight="15" x14ac:dyDescent="0.25"/>
  <cols>
    <col min="1" max="1" width="9.140625" style="15" customWidth="1"/>
    <col min="2" max="2" width="13.28515625" style="62" customWidth="1"/>
    <col min="3" max="3" width="23.28515625" style="14" customWidth="1"/>
    <col min="4" max="4" width="59.140625" style="14" bestFit="1" customWidth="1"/>
    <col min="5" max="16384" width="9.140625" style="14"/>
  </cols>
  <sheetData>
    <row r="3" spans="2:4" x14ac:dyDescent="0.25">
      <c r="B3" s="62" t="s">
        <v>63</v>
      </c>
      <c r="C3" s="15" t="s">
        <v>22</v>
      </c>
      <c r="D3" s="57" t="s">
        <v>64</v>
      </c>
    </row>
    <row r="4" spans="2:4" x14ac:dyDescent="0.25">
      <c r="B4" s="15" t="s">
        <v>56</v>
      </c>
      <c r="C4" s="62">
        <v>40642</v>
      </c>
      <c r="D4" s="14" t="s">
        <v>57</v>
      </c>
    </row>
    <row r="5" spans="2:4" x14ac:dyDescent="0.25">
      <c r="B5" s="15" t="s">
        <v>58</v>
      </c>
      <c r="C5" s="62">
        <v>40654</v>
      </c>
      <c r="D5" s="14" t="s">
        <v>59</v>
      </c>
    </row>
    <row r="6" spans="2:4" x14ac:dyDescent="0.25">
      <c r="B6" s="15" t="s">
        <v>60</v>
      </c>
      <c r="C6" s="62">
        <v>40680</v>
      </c>
      <c r="D6" s="14" t="s">
        <v>61</v>
      </c>
    </row>
    <row r="7" spans="2:4" x14ac:dyDescent="0.25">
      <c r="B7" s="15"/>
      <c r="C7" s="62"/>
    </row>
    <row r="8" spans="2:4" x14ac:dyDescent="0.25">
      <c r="B8" s="15"/>
      <c r="C8" s="62"/>
    </row>
    <row r="9" spans="2:4" x14ac:dyDescent="0.25">
      <c r="B9" s="15"/>
      <c r="C9" s="62"/>
    </row>
    <row r="10" spans="2:4" x14ac:dyDescent="0.25">
      <c r="B10" s="15"/>
      <c r="C10" s="14" t="s">
        <v>62</v>
      </c>
    </row>
    <row r="11" spans="2:4" x14ac:dyDescent="0.25">
      <c r="B11" s="15"/>
      <c r="C11" s="62"/>
    </row>
    <row r="12" spans="2:4" x14ac:dyDescent="0.25">
      <c r="B12" s="15"/>
      <c r="C12" s="62"/>
    </row>
    <row r="13" spans="2:4" x14ac:dyDescent="0.25">
      <c r="B13" s="15"/>
      <c r="C13" s="62"/>
    </row>
    <row r="14" spans="2:4" x14ac:dyDescent="0.25">
      <c r="B14" s="15"/>
      <c r="C14" s="62"/>
    </row>
  </sheetData>
  <sheetProtection password="DAC5" sheet="1" objects="1" scenarios="1" selectLockedCells="1" selectUnlockedCells="1"/>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34"/>
  <sheetViews>
    <sheetView showGridLines="0" showRowColHeaders="0" topLeftCell="C1" zoomScaleNormal="100" workbookViewId="0">
      <selection activeCell="G25" sqref="F25:G25"/>
    </sheetView>
  </sheetViews>
  <sheetFormatPr defaultRowHeight="15" x14ac:dyDescent="0.25"/>
  <cols>
    <col min="1" max="2" width="9.140625" style="14" hidden="1" customWidth="1"/>
    <col min="3" max="3" width="6.140625" style="14" customWidth="1"/>
    <col min="4" max="4" width="7.7109375" style="14" customWidth="1"/>
    <col min="5" max="5" width="12.7109375" style="14" customWidth="1"/>
    <col min="6" max="13" width="6.7109375" style="14" customWidth="1"/>
    <col min="14" max="14" width="6.7109375" style="15" customWidth="1"/>
    <col min="15" max="16" width="7.7109375" style="15" customWidth="1"/>
    <col min="17" max="17" width="20.42578125" style="14" customWidth="1"/>
    <col min="18" max="18" width="39.140625" style="14" customWidth="1"/>
    <col min="19" max="19" width="9.140625" style="14"/>
    <col min="20" max="22" width="9.140625" style="14" hidden="1" customWidth="1"/>
    <col min="23" max="16384" width="9.140625" style="14"/>
  </cols>
  <sheetData>
    <row r="1" spans="1:22" ht="21" customHeight="1" x14ac:dyDescent="0.25"/>
    <row r="2" spans="1:22" x14ac:dyDescent="0.25">
      <c r="D2" s="14" t="s">
        <v>31</v>
      </c>
      <c r="E2" s="67">
        <f>'Overview Sheet'!C3</f>
        <v>0</v>
      </c>
      <c r="F2" s="68"/>
      <c r="G2" s="68"/>
      <c r="H2" s="69"/>
      <c r="I2" s="15"/>
      <c r="J2" s="16" t="s">
        <v>33</v>
      </c>
      <c r="K2" s="70">
        <f>'Overview Sheet'!C13</f>
        <v>0</v>
      </c>
      <c r="L2" s="70"/>
      <c r="M2" s="70"/>
      <c r="N2" s="70"/>
    </row>
    <row r="3" spans="1:22" x14ac:dyDescent="0.25">
      <c r="F3" s="17"/>
      <c r="G3" s="17"/>
      <c r="H3" s="17"/>
      <c r="I3" s="17"/>
      <c r="J3" s="18" t="s">
        <v>32</v>
      </c>
      <c r="K3" s="71">
        <f>D28</f>
        <v>25</v>
      </c>
      <c r="L3" s="71"/>
      <c r="M3" s="71"/>
      <c r="N3" s="71"/>
    </row>
    <row r="4" spans="1:22" ht="15.75" thickBot="1" x14ac:dyDescent="0.3">
      <c r="D4" s="5"/>
      <c r="E4" s="6"/>
      <c r="F4" s="79" t="s">
        <v>18</v>
      </c>
      <c r="G4" s="79"/>
      <c r="H4" s="79"/>
      <c r="I4" s="79" t="s">
        <v>19</v>
      </c>
      <c r="J4" s="79"/>
      <c r="K4" s="83"/>
      <c r="L4" s="84" t="s">
        <v>20</v>
      </c>
      <c r="M4" s="83" t="s">
        <v>21</v>
      </c>
      <c r="N4" s="83"/>
      <c r="O4" s="9" t="s">
        <v>27</v>
      </c>
      <c r="P4" s="79" t="s">
        <v>28</v>
      </c>
      <c r="Q4" s="79" t="s">
        <v>5</v>
      </c>
      <c r="R4" s="79" t="s">
        <v>29</v>
      </c>
    </row>
    <row r="5" spans="1:22" ht="15.75" thickBot="1" x14ac:dyDescent="0.3">
      <c r="A5" s="14" t="s">
        <v>10</v>
      </c>
      <c r="D5" s="86" t="s">
        <v>22</v>
      </c>
      <c r="E5" s="87"/>
      <c r="F5" s="7" t="s">
        <v>23</v>
      </c>
      <c r="G5" s="8" t="s">
        <v>24</v>
      </c>
      <c r="H5" s="8" t="s">
        <v>25</v>
      </c>
      <c r="I5" s="8" t="s">
        <v>23</v>
      </c>
      <c r="J5" s="8" t="s">
        <v>24</v>
      </c>
      <c r="K5" s="8" t="s">
        <v>25</v>
      </c>
      <c r="L5" s="85"/>
      <c r="M5" s="8" t="s">
        <v>17</v>
      </c>
      <c r="N5" s="10" t="s">
        <v>26</v>
      </c>
      <c r="O5" s="49">
        <f>IF('Overview Sheet'!F6&lt;='Overview Sheet'!C21,'Overview Sheet'!F6,'Overview Sheet'!C21)</f>
        <v>0</v>
      </c>
      <c r="P5" s="82"/>
      <c r="Q5" s="79"/>
      <c r="R5" s="79"/>
    </row>
    <row r="6" spans="1:22" x14ac:dyDescent="0.25">
      <c r="A6" s="14" t="s">
        <v>0</v>
      </c>
      <c r="B6" s="22">
        <f>'Overview Sheet'!$C$6</f>
        <v>0.3125</v>
      </c>
      <c r="D6" s="77">
        <f>K2</f>
        <v>0</v>
      </c>
      <c r="E6" s="78"/>
      <c r="F6" s="2"/>
      <c r="G6" s="2"/>
      <c r="H6" s="19">
        <f>IF($Q6="Leave",B6/2,IF($Q6="Leave AM",B6/2,IF($Q6="Sick",B6/2,IF($Q6="Bank Holiday",B6/2,IF($Q6="Other - Enter Details",B6/2,SUM(G6-F6))))))</f>
        <v>0</v>
      </c>
      <c r="I6" s="2"/>
      <c r="J6" s="2"/>
      <c r="K6" s="19">
        <f>IF($Q6="Leave",B6/2,IF($Q6="Leave PM",B6/2,IF($Q6="Sick",B6/2,IF($Q6="Bank Holiday",B6/2,IF($Q6="Other - Enter Details",B6/2,SUM(J6-I6))))))</f>
        <v>0</v>
      </c>
      <c r="L6" s="2"/>
      <c r="M6" s="19">
        <f>SUM(H6+K6)-L6</f>
        <v>0</v>
      </c>
      <c r="N6" s="23" t="str">
        <f>IF(OR(G6&lt;&gt;"",J6&lt;&gt;"",Q6&lt;&gt;""),ROUND(M6-B6,15),"")</f>
        <v/>
      </c>
      <c r="O6" s="50">
        <f>IF(OR(G6&lt;&gt;"",J6&lt;&gt;"",Q6&lt;&gt;""),O5+N6,O5)</f>
        <v>0</v>
      </c>
      <c r="P6" s="4"/>
      <c r="Q6" s="1"/>
      <c r="R6" s="1"/>
      <c r="T6" s="14" t="s">
        <v>5</v>
      </c>
      <c r="U6" s="14">
        <f>IF(H6&gt;0.25,1,0)</f>
        <v>0</v>
      </c>
      <c r="V6" s="14">
        <f>IF(K6&gt;0.25,1,0)</f>
        <v>0</v>
      </c>
    </row>
    <row r="7" spans="1:22" x14ac:dyDescent="0.25">
      <c r="A7" s="14" t="s">
        <v>1</v>
      </c>
      <c r="B7" s="22">
        <f>'Overview Sheet'!$C$7</f>
        <v>0.3125</v>
      </c>
      <c r="D7" s="77">
        <f>D6+1</f>
        <v>1</v>
      </c>
      <c r="E7" s="78"/>
      <c r="F7" s="2"/>
      <c r="G7" s="2"/>
      <c r="H7" s="19">
        <f>IF($Q7="Leave",B7/2,IF($Q7="Leave AM",B7/2,IF($Q7="Sick",B7/2,IF($Q7="Bank Holiday",B7/2,IF($Q7="Other - Enter Details",B7/2,SUM(G7-F7))))))</f>
        <v>0</v>
      </c>
      <c r="I7" s="2"/>
      <c r="J7" s="2"/>
      <c r="K7" s="19">
        <f>IF($Q7="Leave",B7/2,IF($Q7="Leave PM",B7/2,IF($Q7="Sick",B7/2,IF($Q7="Bank Holiday",B7/2,IF($Q7="Other - Enter Details",B7/2,SUM(J7-I7))))))</f>
        <v>0</v>
      </c>
      <c r="L7" s="3"/>
      <c r="M7" s="19">
        <f t="shared" ref="M7:M10" si="0">H7+K7-L7</f>
        <v>0</v>
      </c>
      <c r="N7" s="23" t="str">
        <f t="shared" ref="N7:N10" si="1">IF(OR(G7&lt;&gt;"",J7&lt;&gt;"",Q7&lt;&gt;""),ROUND(M7-B7,15),"")</f>
        <v/>
      </c>
      <c r="O7" s="23">
        <f>IF(OR(G7&lt;&gt;"",J7&lt;&gt;"",Q7&lt;&gt;""),O6+N7,O6)</f>
        <v>0</v>
      </c>
      <c r="P7" s="4"/>
      <c r="Q7" s="1"/>
      <c r="R7" s="1"/>
      <c r="T7" s="14" t="s">
        <v>6</v>
      </c>
      <c r="U7" s="14">
        <f t="shared" ref="U7:U10" si="2">IF(H7&gt;0.25,1,0)</f>
        <v>0</v>
      </c>
      <c r="V7" s="14">
        <f t="shared" ref="V7:V10" si="3">IF(K7&gt;0.25,1,0)</f>
        <v>0</v>
      </c>
    </row>
    <row r="8" spans="1:22" x14ac:dyDescent="0.25">
      <c r="A8" s="14" t="s">
        <v>2</v>
      </c>
      <c r="B8" s="22">
        <f>'Overview Sheet'!$C$8</f>
        <v>0.3125</v>
      </c>
      <c r="D8" s="77">
        <f t="shared" ref="D8:D10" si="4">D7+1</f>
        <v>2</v>
      </c>
      <c r="E8" s="78"/>
      <c r="F8" s="2"/>
      <c r="G8" s="2"/>
      <c r="H8" s="19">
        <f>IF($Q8="Leave",B8/2,IF($Q8="Leave AM",B8/2,IF($Q8="Sick",B8/2,IF($Q8="Bank Holiday",B8/2,IF($Q8="Other - Enter Details",B8/2,SUM(G8-F8))))))</f>
        <v>0</v>
      </c>
      <c r="I8" s="2"/>
      <c r="J8" s="2"/>
      <c r="K8" s="19">
        <f>IF($Q8="Leave",B8/2,IF($Q8="Leave PM",B8/2,IF($Q8="Sick",B8/2,IF($Q8="Bank Holiday",B8/2,IF($Q8="Other - Enter Details",B8/2,SUM(J8-I8))))))</f>
        <v>0</v>
      </c>
      <c r="L8" s="3"/>
      <c r="M8" s="19">
        <f t="shared" si="0"/>
        <v>0</v>
      </c>
      <c r="N8" s="23" t="str">
        <f t="shared" si="1"/>
        <v/>
      </c>
      <c r="O8" s="23">
        <f>IF(OR(G8&lt;&gt;"",J8&lt;&gt;"",Q8&lt;&gt;""),O7+N8,O7)</f>
        <v>0</v>
      </c>
      <c r="P8" s="4"/>
      <c r="Q8" s="1"/>
      <c r="R8" s="1"/>
      <c r="T8" s="14" t="s">
        <v>7</v>
      </c>
      <c r="U8" s="14">
        <f t="shared" si="2"/>
        <v>0</v>
      </c>
      <c r="V8" s="14">
        <f t="shared" si="3"/>
        <v>0</v>
      </c>
    </row>
    <row r="9" spans="1:22" x14ac:dyDescent="0.25">
      <c r="A9" s="14" t="s">
        <v>3</v>
      </c>
      <c r="B9" s="22">
        <f>'Overview Sheet'!$C$9</f>
        <v>0.3125</v>
      </c>
      <c r="D9" s="77">
        <f t="shared" si="4"/>
        <v>3</v>
      </c>
      <c r="E9" s="78"/>
      <c r="F9" s="2"/>
      <c r="G9" s="2"/>
      <c r="H9" s="19">
        <f>IF($Q9="Leave",B9/2,IF($Q9="Leave AM",B9/2,IF($Q9="Sick",B9/2,IF($Q9="Bank Holiday",B9/2,IF($Q9="Other - Enter Details",B9/2,SUM(G9-F9))))))</f>
        <v>0</v>
      </c>
      <c r="I9" s="2"/>
      <c r="J9" s="2"/>
      <c r="K9" s="19">
        <f>IF($Q9="Leave",B9/2,IF($Q9="Leave PM",B9/2,IF($Q9="Sick",B9/2,IF($Q9="Bank Holiday",B9/2,IF($Q9="Other - Enter Details",B9/2,SUM(J9-I9))))))</f>
        <v>0</v>
      </c>
      <c r="L9" s="3"/>
      <c r="M9" s="19">
        <f t="shared" si="0"/>
        <v>0</v>
      </c>
      <c r="N9" s="23" t="str">
        <f t="shared" si="1"/>
        <v/>
      </c>
      <c r="O9" s="23">
        <f>IF(OR(G9&lt;&gt;"",J9&lt;&gt;"",Q9&lt;&gt;""),O8+N9,O8)</f>
        <v>0</v>
      </c>
      <c r="P9" s="4"/>
      <c r="Q9" s="1"/>
      <c r="R9" s="1"/>
      <c r="T9" s="14" t="s">
        <v>11</v>
      </c>
      <c r="U9" s="14">
        <f t="shared" si="2"/>
        <v>0</v>
      </c>
      <c r="V9" s="14">
        <f t="shared" si="3"/>
        <v>0</v>
      </c>
    </row>
    <row r="10" spans="1:22" x14ac:dyDescent="0.25">
      <c r="A10" s="14" t="s">
        <v>4</v>
      </c>
      <c r="B10" s="22">
        <f>'Overview Sheet'!$C$10</f>
        <v>0.3125</v>
      </c>
      <c r="D10" s="77">
        <f t="shared" si="4"/>
        <v>4</v>
      </c>
      <c r="E10" s="78"/>
      <c r="F10" s="2"/>
      <c r="G10" s="2"/>
      <c r="H10" s="19">
        <f>IF($Q10="Leave",B10/2,IF($Q10="Leave AM",B10/2,IF($Q10="Sick",B10/2,IF($Q10="Bank Holiday",B10/2,IF($Q10="Other - Enter Details",B10/2,SUM(G10-F10))))))</f>
        <v>0</v>
      </c>
      <c r="I10" s="2"/>
      <c r="J10" s="2"/>
      <c r="K10" s="19">
        <f>IF($Q10="Leave",B10/2,IF($Q10="Leave PM",B10/2,IF($Q10="Sick",B10/2,IF($Q10="Bank Holiday",B10/2,IF($Q10="Other - Enter Details",B10/2,SUM(J10-I10))))))</f>
        <v>0</v>
      </c>
      <c r="L10" s="3"/>
      <c r="M10" s="19">
        <f t="shared" si="0"/>
        <v>0</v>
      </c>
      <c r="N10" s="23" t="str">
        <f t="shared" si="1"/>
        <v/>
      </c>
      <c r="O10" s="23">
        <f>IF(OR(G10&lt;&gt;"",J10&lt;&gt;"",Q10&lt;&gt;""),O9+N10,O9)</f>
        <v>0</v>
      </c>
      <c r="P10" s="4"/>
      <c r="Q10" s="1"/>
      <c r="R10" s="1"/>
      <c r="T10" s="14" t="s">
        <v>8</v>
      </c>
      <c r="U10" s="14">
        <f t="shared" si="2"/>
        <v>0</v>
      </c>
      <c r="V10" s="14">
        <f t="shared" si="3"/>
        <v>0</v>
      </c>
    </row>
    <row r="11" spans="1:22" x14ac:dyDescent="0.25">
      <c r="D11" s="80"/>
      <c r="E11" s="81"/>
      <c r="F11" s="81"/>
      <c r="G11" s="81"/>
      <c r="H11" s="81"/>
      <c r="I11" s="81"/>
      <c r="J11" s="81"/>
      <c r="K11" s="81"/>
      <c r="L11" s="81"/>
      <c r="M11" s="81"/>
      <c r="N11" s="81"/>
      <c r="O11" s="81"/>
      <c r="P11" s="81"/>
      <c r="Q11" s="81"/>
      <c r="R11" s="82"/>
      <c r="T11" s="14" t="s">
        <v>9</v>
      </c>
    </row>
    <row r="12" spans="1:22" x14ac:dyDescent="0.25">
      <c r="A12" s="14" t="s">
        <v>0</v>
      </c>
      <c r="B12" s="21">
        <f>'Overview Sheet'!$C$6</f>
        <v>0.3125</v>
      </c>
      <c r="D12" s="77">
        <f>D6+7</f>
        <v>7</v>
      </c>
      <c r="E12" s="78"/>
      <c r="F12" s="2"/>
      <c r="G12" s="2"/>
      <c r="H12" s="19">
        <f>IF($Q12="Leave",B12/2,IF($Q12="Leave AM",B12/2,IF($Q12="Sick",B12/2,IF($Q12="Bank Holiday",B12/2,IF($Q12="Other - Enter Details",B12/2,SUM(G12-F12))))))</f>
        <v>0</v>
      </c>
      <c r="I12" s="2"/>
      <c r="J12" s="2"/>
      <c r="K12" s="20">
        <f>IF($Q12="Leave",B12/2,IF($Q12="Leave PM",B12/2,IF($Q12="Sick",B12/2,IF($Q12="Bank Holiday",B12/2,IF($Q12="Other - Enter Details",B12/2,SUM(J12-I12))))))</f>
        <v>0</v>
      </c>
      <c r="L12" s="1"/>
      <c r="M12" s="19">
        <f>SUM(H12+K12)-L12</f>
        <v>0</v>
      </c>
      <c r="N12" s="23" t="str">
        <f t="shared" ref="N12:N16" si="5">IF(OR(G12&lt;&gt;"",J12&lt;&gt;"",Q12&lt;&gt;""),ROUND(M12-B12,15),"")</f>
        <v/>
      </c>
      <c r="O12" s="23">
        <f>IF(OR(G12&lt;&gt;"",J12&lt;&gt;"",Q12&lt;&gt;""),O10+N12,O10)</f>
        <v>0</v>
      </c>
      <c r="P12" s="4"/>
      <c r="Q12" s="1"/>
      <c r="R12" s="1"/>
      <c r="T12" s="14" t="s">
        <v>39</v>
      </c>
      <c r="U12" s="14">
        <f t="shared" ref="U12:U16" si="6">IF(H12&gt;0.25,1,0)</f>
        <v>0</v>
      </c>
      <c r="V12" s="14">
        <f t="shared" ref="V12:V16" si="7">IF(K12&gt;0.25,1,0)</f>
        <v>0</v>
      </c>
    </row>
    <row r="13" spans="1:22" x14ac:dyDescent="0.25">
      <c r="A13" s="14" t="s">
        <v>1</v>
      </c>
      <c r="B13" s="21">
        <f>'Overview Sheet'!$C$7</f>
        <v>0.3125</v>
      </c>
      <c r="D13" s="77">
        <f t="shared" ref="D13:D16" si="8">D7+7</f>
        <v>8</v>
      </c>
      <c r="E13" s="78"/>
      <c r="F13" s="2"/>
      <c r="G13" s="2"/>
      <c r="H13" s="19">
        <f>IF($Q13="Leave",B13/2,IF($Q13="Leave AM",B13/2,IF($Q13="Sick",B13/2,IF($Q13="Bank Holiday",B13/2,IF($Q13="Other - Enter Details",B13/2,SUM(G13-F13))))))</f>
        <v>0</v>
      </c>
      <c r="I13" s="2"/>
      <c r="J13" s="3"/>
      <c r="K13" s="20">
        <f>IF($Q13="Leave",B13/2,IF($Q13="Leave PM",B13/2,IF($Q13="Sick",B13/2,IF($Q13="Bank Holiday",B13/2,IF($Q13="Other - Enter Details",B13/2,SUM(J13-I13))))))</f>
        <v>0</v>
      </c>
      <c r="L13" s="1"/>
      <c r="M13" s="19">
        <f t="shared" ref="M13:M16" si="9">H13+K13-L13</f>
        <v>0</v>
      </c>
      <c r="N13" s="23" t="str">
        <f t="shared" si="5"/>
        <v/>
      </c>
      <c r="O13" s="23">
        <f>IF(OR(G13&lt;&gt;"",J13&lt;&gt;"",Q13&lt;&gt;""),O12+N13,O12)</f>
        <v>0</v>
      </c>
      <c r="P13" s="4"/>
      <c r="Q13" s="1"/>
      <c r="R13" s="1"/>
      <c r="U13" s="14">
        <f t="shared" si="6"/>
        <v>0</v>
      </c>
      <c r="V13" s="14">
        <f t="shared" si="7"/>
        <v>0</v>
      </c>
    </row>
    <row r="14" spans="1:22" x14ac:dyDescent="0.25">
      <c r="A14" s="14" t="s">
        <v>2</v>
      </c>
      <c r="B14" s="21">
        <f>'Overview Sheet'!$C$8</f>
        <v>0.3125</v>
      </c>
      <c r="D14" s="77">
        <f t="shared" si="8"/>
        <v>9</v>
      </c>
      <c r="E14" s="78"/>
      <c r="F14" s="2"/>
      <c r="G14" s="2"/>
      <c r="H14" s="19">
        <f>IF($Q14="Leave",B14/2,IF($Q14="Leave AM",B14/2,IF($Q14="Sick",B14/2,IF($Q14="Bank Holiday",B14/2,IF($Q14="Other - Enter Details",B14/2,SUM(G14-F14))))))</f>
        <v>0</v>
      </c>
      <c r="I14" s="2"/>
      <c r="J14" s="3"/>
      <c r="K14" s="20">
        <f>IF($Q14="Leave",B14/2,IF($Q14="Leave PM",B14/2,IF($Q14="Sick",B14/2,IF($Q14="Bank Holiday",B14/2,IF($Q14="Other - Enter Details",B14/2,SUM(J14-I14))))))</f>
        <v>0</v>
      </c>
      <c r="L14" s="1"/>
      <c r="M14" s="19">
        <f t="shared" si="9"/>
        <v>0</v>
      </c>
      <c r="N14" s="23" t="str">
        <f t="shared" si="5"/>
        <v/>
      </c>
      <c r="O14" s="23">
        <f>IF(OR(G14&lt;&gt;"",J14&lt;&gt;"",Q14&lt;&gt;""),O13+N14,O13)</f>
        <v>0</v>
      </c>
      <c r="P14" s="4"/>
      <c r="Q14" s="1"/>
      <c r="R14" s="1"/>
      <c r="U14" s="14">
        <f t="shared" si="6"/>
        <v>0</v>
      </c>
      <c r="V14" s="14">
        <f t="shared" si="7"/>
        <v>0</v>
      </c>
    </row>
    <row r="15" spans="1:22" x14ac:dyDescent="0.25">
      <c r="A15" s="14" t="s">
        <v>3</v>
      </c>
      <c r="B15" s="21">
        <f>'Overview Sheet'!$C$9</f>
        <v>0.3125</v>
      </c>
      <c r="D15" s="77">
        <f t="shared" si="8"/>
        <v>10</v>
      </c>
      <c r="E15" s="78"/>
      <c r="F15" s="2"/>
      <c r="G15" s="2"/>
      <c r="H15" s="19">
        <f>IF($Q15="Leave",B15/2,IF($Q15="Leave AM",B15/2,IF($Q15="Sick",B15/2,IF($Q15="Bank Holiday",B15/2,IF($Q15="Other - Enter Details",B15/2,SUM(G15-F15))))))</f>
        <v>0</v>
      </c>
      <c r="I15" s="2"/>
      <c r="J15" s="3"/>
      <c r="K15" s="20">
        <f>IF($Q15="Leave",B15/2,IF($Q15="Leave PM",B15/2,IF($Q15="Sick",B15/2,IF($Q15="Bank Holiday",B15/2,IF($Q15="Other - Enter Details",B15/2,SUM(J15-I15))))))</f>
        <v>0</v>
      </c>
      <c r="L15" s="1"/>
      <c r="M15" s="19">
        <f t="shared" si="9"/>
        <v>0</v>
      </c>
      <c r="N15" s="23" t="str">
        <f t="shared" si="5"/>
        <v/>
      </c>
      <c r="O15" s="23">
        <f>IF(OR(G15&lt;&gt;"",J15&lt;&gt;"",Q15&lt;&gt;""),O14+N15,O14)</f>
        <v>0</v>
      </c>
      <c r="P15" s="4"/>
      <c r="Q15" s="1"/>
      <c r="R15" s="1"/>
      <c r="U15" s="14">
        <f t="shared" si="6"/>
        <v>0</v>
      </c>
      <c r="V15" s="14">
        <f t="shared" si="7"/>
        <v>0</v>
      </c>
    </row>
    <row r="16" spans="1:22" x14ac:dyDescent="0.25">
      <c r="A16" s="14" t="s">
        <v>4</v>
      </c>
      <c r="B16" s="21">
        <f>'Overview Sheet'!$C$10</f>
        <v>0.3125</v>
      </c>
      <c r="D16" s="77">
        <f t="shared" si="8"/>
        <v>11</v>
      </c>
      <c r="E16" s="78"/>
      <c r="F16" s="2"/>
      <c r="G16" s="2"/>
      <c r="H16" s="19">
        <f>IF($Q16="Leave",B16/2,IF($Q16="Leave AM",B16/2,IF($Q16="Sick",B16/2,IF($Q16="Bank Holiday",B16/2,IF($Q16="Other - Enter Details",B16/2,SUM(G16-F16))))))</f>
        <v>0</v>
      </c>
      <c r="I16" s="2"/>
      <c r="J16" s="3"/>
      <c r="K16" s="20">
        <f>IF($Q16="Leave",B16/2,IF($Q16="Leave PM",B16/2,IF($Q16="Sick",B16/2,IF($Q16="Bank Holiday",B16/2,IF($Q16="Other - Enter Details",B16/2,SUM(J16-I16))))))</f>
        <v>0</v>
      </c>
      <c r="L16" s="1"/>
      <c r="M16" s="19">
        <f t="shared" si="9"/>
        <v>0</v>
      </c>
      <c r="N16" s="23" t="str">
        <f t="shared" si="5"/>
        <v/>
      </c>
      <c r="O16" s="23">
        <f>IF(OR(G16&lt;&gt;"",J16&lt;&gt;"",Q16&lt;&gt;""),O15+N16,O15)</f>
        <v>0</v>
      </c>
      <c r="P16" s="4"/>
      <c r="Q16" s="1"/>
      <c r="R16" s="1"/>
      <c r="U16" s="14">
        <f t="shared" si="6"/>
        <v>0</v>
      </c>
      <c r="V16" s="14">
        <f t="shared" si="7"/>
        <v>0</v>
      </c>
    </row>
    <row r="17" spans="1:22" x14ac:dyDescent="0.25">
      <c r="B17" s="21"/>
      <c r="D17" s="80"/>
      <c r="E17" s="81"/>
      <c r="F17" s="81"/>
      <c r="G17" s="81"/>
      <c r="H17" s="81"/>
      <c r="I17" s="81"/>
      <c r="J17" s="81"/>
      <c r="K17" s="81"/>
      <c r="L17" s="81"/>
      <c r="M17" s="81"/>
      <c r="N17" s="81"/>
      <c r="O17" s="81"/>
      <c r="P17" s="81"/>
      <c r="Q17" s="81"/>
      <c r="R17" s="82"/>
    </row>
    <row r="18" spans="1:22" x14ac:dyDescent="0.25">
      <c r="A18" s="14" t="s">
        <v>0</v>
      </c>
      <c r="B18" s="21">
        <f>'Overview Sheet'!$C$6</f>
        <v>0.3125</v>
      </c>
      <c r="D18" s="77">
        <f>D12+7</f>
        <v>14</v>
      </c>
      <c r="E18" s="78"/>
      <c r="F18" s="2"/>
      <c r="G18" s="2"/>
      <c r="H18" s="19">
        <f>IF($Q18="Leave",B18/2,IF($Q18="Leave AM",B18/2,IF($Q18="Sick",B18/2,IF($Q18="Bank Holiday",B18/2,IF($Q18="Other - Enter Details",B18/2,SUM(G18-F18))))))</f>
        <v>0</v>
      </c>
      <c r="I18" s="2"/>
      <c r="J18" s="2"/>
      <c r="K18" s="19">
        <f>IF($Q18="Leave",B18/2,IF($Q18="Leave PM",B18/2,IF($Q18="Sick",B18/2,IF($Q18="Bank Holiday",B18/2,IF($Q18="Other - Enter Details",B18/2,SUM(J18-I18))))))</f>
        <v>0</v>
      </c>
      <c r="L18" s="2"/>
      <c r="M18" s="19">
        <f>SUM(H18+K18)-L18</f>
        <v>0</v>
      </c>
      <c r="N18" s="23" t="str">
        <f t="shared" ref="N18:N22" si="10">IF(OR(G18&lt;&gt;"",J18&lt;&gt;"",Q18&lt;&gt;""),ROUND(M18-B18,15),"")</f>
        <v/>
      </c>
      <c r="O18" s="23">
        <f>IF(OR(G18&lt;&gt;"",J18&lt;&gt;"",Q18&lt;&gt;""),O16+N18,O16)</f>
        <v>0</v>
      </c>
      <c r="P18" s="4"/>
      <c r="Q18" s="1"/>
      <c r="R18" s="1"/>
      <c r="U18" s="14">
        <f t="shared" ref="U18:U22" si="11">IF(H18&gt;0.25,1,0)</f>
        <v>0</v>
      </c>
      <c r="V18" s="14">
        <f t="shared" ref="V18:V22" si="12">IF(K18&gt;0.25,1,0)</f>
        <v>0</v>
      </c>
    </row>
    <row r="19" spans="1:22" x14ac:dyDescent="0.25">
      <c r="A19" s="14" t="s">
        <v>1</v>
      </c>
      <c r="B19" s="21">
        <f>'Overview Sheet'!$C$7</f>
        <v>0.3125</v>
      </c>
      <c r="D19" s="77">
        <f t="shared" ref="D19:D22" si="13">D13+7</f>
        <v>15</v>
      </c>
      <c r="E19" s="78"/>
      <c r="F19" s="2"/>
      <c r="G19" s="2"/>
      <c r="H19" s="19">
        <f>IF($Q19="Leave",B19/2,IF($Q19="Leave AM",B19/2,IF($Q19="Sick",B19/2,IF($Q19="Bank Holiday",B19/2,IF($Q19="Other - Enter Details",B19/2,SUM(G19-F19))))))</f>
        <v>0</v>
      </c>
      <c r="I19" s="2"/>
      <c r="J19" s="2"/>
      <c r="K19" s="19">
        <f>IF($Q19="Leave",B19/2,IF($Q19="Leave PM",B19/2,IF($Q19="Sick",B19/2,IF($Q19="Bank Holiday",B19/2,IF($Q19="Other - Enter Details",B19/2,SUM(J19-I19))))))</f>
        <v>0</v>
      </c>
      <c r="L19" s="3"/>
      <c r="M19" s="19">
        <f t="shared" ref="M19:M22" si="14">H19+K19-L19</f>
        <v>0</v>
      </c>
      <c r="N19" s="23" t="str">
        <f t="shared" si="10"/>
        <v/>
      </c>
      <c r="O19" s="23">
        <f>IF(OR(G19&lt;&gt;"",J19&lt;&gt;"",Q19&lt;&gt;""),O18+N19,O18)</f>
        <v>0</v>
      </c>
      <c r="P19" s="4"/>
      <c r="Q19" s="1"/>
      <c r="R19" s="1"/>
      <c r="U19" s="14">
        <f t="shared" si="11"/>
        <v>0</v>
      </c>
      <c r="V19" s="14">
        <f t="shared" si="12"/>
        <v>0</v>
      </c>
    </row>
    <row r="20" spans="1:22" x14ac:dyDescent="0.25">
      <c r="A20" s="14" t="s">
        <v>2</v>
      </c>
      <c r="B20" s="21">
        <f>'Overview Sheet'!$C$8</f>
        <v>0.3125</v>
      </c>
      <c r="D20" s="77">
        <f t="shared" si="13"/>
        <v>16</v>
      </c>
      <c r="E20" s="78"/>
      <c r="F20" s="2"/>
      <c r="G20" s="2"/>
      <c r="H20" s="19">
        <f>IF($Q20="Leave",B20/2,IF($Q20="Leave AM",B20/2,IF($Q20="Sick",B20/2,IF($Q20="Bank Holiday",B20/2,IF($Q20="Other - Enter Details",B20/2,SUM(G20-F20))))))</f>
        <v>0</v>
      </c>
      <c r="I20" s="2"/>
      <c r="J20" s="2"/>
      <c r="K20" s="19">
        <f>IF($Q20="Leave",B20/2,IF($Q20="Leave PM",B20/2,IF($Q20="Sick",B20/2,IF($Q20="Bank Holiday",B20/2,IF($Q20="Other - Enter Details",B20/2,SUM(J20-I20))))))</f>
        <v>0</v>
      </c>
      <c r="L20" s="3"/>
      <c r="M20" s="19">
        <f t="shared" si="14"/>
        <v>0</v>
      </c>
      <c r="N20" s="23" t="str">
        <f t="shared" si="10"/>
        <v/>
      </c>
      <c r="O20" s="23">
        <f>IF(OR(G20&lt;&gt;"",J20&lt;&gt;"",Q20&lt;&gt;""),O19+N20,O19)</f>
        <v>0</v>
      </c>
      <c r="P20" s="4"/>
      <c r="Q20" s="1"/>
      <c r="R20" s="1"/>
      <c r="U20" s="14">
        <f t="shared" si="11"/>
        <v>0</v>
      </c>
      <c r="V20" s="14">
        <f t="shared" si="12"/>
        <v>0</v>
      </c>
    </row>
    <row r="21" spans="1:22" x14ac:dyDescent="0.25">
      <c r="A21" s="14" t="s">
        <v>3</v>
      </c>
      <c r="B21" s="21">
        <f>'Overview Sheet'!$C$9</f>
        <v>0.3125</v>
      </c>
      <c r="D21" s="77">
        <f t="shared" si="13"/>
        <v>17</v>
      </c>
      <c r="E21" s="78"/>
      <c r="F21" s="2"/>
      <c r="G21" s="2"/>
      <c r="H21" s="19">
        <f>IF($Q21="Leave",B21/2,IF($Q21="Leave AM",B21/2,IF($Q21="Sick",B21/2,IF($Q21="Bank Holiday",B21/2,IF($Q21="Other - Enter Details",B21/2,SUM(G21-F21))))))</f>
        <v>0</v>
      </c>
      <c r="I21" s="2"/>
      <c r="J21" s="2"/>
      <c r="K21" s="19">
        <f>IF($Q21="Leave",B21/2,IF($Q21="Leave PM",B21/2,IF($Q21="Sick",B21/2,IF($Q21="Bank Holiday",B21/2,IF($Q21="Other - Enter Details",B21/2,SUM(J21-I21))))))</f>
        <v>0</v>
      </c>
      <c r="L21" s="3"/>
      <c r="M21" s="19">
        <f t="shared" si="14"/>
        <v>0</v>
      </c>
      <c r="N21" s="23" t="str">
        <f t="shared" si="10"/>
        <v/>
      </c>
      <c r="O21" s="23">
        <f>IF(OR(G21&lt;&gt;"",J21&lt;&gt;"",Q21&lt;&gt;""),O20+N21,O20)</f>
        <v>0</v>
      </c>
      <c r="P21" s="4"/>
      <c r="Q21" s="1"/>
      <c r="R21" s="1"/>
      <c r="U21" s="14">
        <f t="shared" si="11"/>
        <v>0</v>
      </c>
      <c r="V21" s="14">
        <f t="shared" si="12"/>
        <v>0</v>
      </c>
    </row>
    <row r="22" spans="1:22" x14ac:dyDescent="0.25">
      <c r="A22" s="14" t="s">
        <v>4</v>
      </c>
      <c r="B22" s="21">
        <f>'Overview Sheet'!$C$10</f>
        <v>0.3125</v>
      </c>
      <c r="D22" s="77">
        <f t="shared" si="13"/>
        <v>18</v>
      </c>
      <c r="E22" s="78"/>
      <c r="F22" s="2"/>
      <c r="G22" s="2"/>
      <c r="H22" s="19">
        <f>IF($Q22="Leave",B22/2,IF($Q22="Leave AM",B22/2,IF($Q22="Sick",B22/2,IF($Q22="Bank Holiday",B22/2,IF($Q22="Other - Enter Details",B22/2,SUM(G22-F22))))))</f>
        <v>0</v>
      </c>
      <c r="I22" s="2"/>
      <c r="J22" s="2"/>
      <c r="K22" s="19">
        <f>IF($Q22="Leave",B22/2,IF($Q22="Leave PM",B22/2,IF($Q22="Sick",B22/2,IF($Q22="Bank Holiday",B22/2,IF($Q22="Other - Enter Details",B22/2,SUM(J22-I22))))))</f>
        <v>0</v>
      </c>
      <c r="L22" s="3"/>
      <c r="M22" s="19">
        <f t="shared" si="14"/>
        <v>0</v>
      </c>
      <c r="N22" s="23" t="str">
        <f t="shared" si="10"/>
        <v/>
      </c>
      <c r="O22" s="23">
        <f>IF(OR(G22&lt;&gt;"",J22&lt;&gt;"",Q22&lt;&gt;""),O21+N22,O21)</f>
        <v>0</v>
      </c>
      <c r="P22" s="4"/>
      <c r="Q22" s="1"/>
      <c r="R22" s="1"/>
      <c r="U22" s="14">
        <f t="shared" si="11"/>
        <v>0</v>
      </c>
      <c r="V22" s="14">
        <f t="shared" si="12"/>
        <v>0</v>
      </c>
    </row>
    <row r="23" spans="1:22" x14ac:dyDescent="0.25">
      <c r="D23" s="80"/>
      <c r="E23" s="81"/>
      <c r="F23" s="81"/>
      <c r="G23" s="81"/>
      <c r="H23" s="81"/>
      <c r="I23" s="81"/>
      <c r="J23" s="81"/>
      <c r="K23" s="81"/>
      <c r="L23" s="81"/>
      <c r="M23" s="81"/>
      <c r="N23" s="81"/>
      <c r="O23" s="81"/>
      <c r="P23" s="81"/>
      <c r="Q23" s="81"/>
      <c r="R23" s="82"/>
    </row>
    <row r="24" spans="1:22" x14ac:dyDescent="0.25">
      <c r="A24" s="14" t="s">
        <v>0</v>
      </c>
      <c r="B24" s="21">
        <f>'Overview Sheet'!$C$6</f>
        <v>0.3125</v>
      </c>
      <c r="D24" s="77">
        <f>D18+7</f>
        <v>21</v>
      </c>
      <c r="E24" s="78"/>
      <c r="F24" s="2"/>
      <c r="G24" s="2"/>
      <c r="H24" s="19">
        <f>IF($Q24="Leave",B24/2,IF($Q24="Leave AM",B24/2,IF($Q24="Sick",B24/2,IF($Q24="Bank Holiday",B24/2,IF($Q24="Other - Enter Details",B24/2,SUM(G24-F24))))))</f>
        <v>0</v>
      </c>
      <c r="I24" s="2"/>
      <c r="J24" s="2"/>
      <c r="K24" s="19">
        <f>IF($Q24="Leave",B24/2,IF($Q24="Leave PM",B24/2,IF($Q24="Sick",B24/2,IF($Q24="Bank Holiday",B24/2,IF($Q24="Other - Enter Details",B24/2,SUM(J24-I24))))))</f>
        <v>0</v>
      </c>
      <c r="L24" s="2"/>
      <c r="M24" s="19">
        <f>SUM(H24+K24)-L24</f>
        <v>0</v>
      </c>
      <c r="N24" s="23" t="str">
        <f t="shared" ref="N24:N28" si="15">IF(OR(G24&lt;&gt;"",J24&lt;&gt;"",Q24&lt;&gt;""),ROUND(M24-B24,15),"")</f>
        <v/>
      </c>
      <c r="O24" s="23">
        <f>IF(OR(G24&lt;&gt;"",J24&lt;&gt;"",Q24&lt;&gt;""),O22+N24,O22)</f>
        <v>0</v>
      </c>
      <c r="P24" s="4"/>
      <c r="Q24" s="1"/>
      <c r="R24" s="1"/>
      <c r="U24" s="14">
        <f t="shared" ref="U24:U28" si="16">IF(H24&gt;0.25,1,0)</f>
        <v>0</v>
      </c>
      <c r="V24" s="14">
        <f t="shared" ref="V24:V28" si="17">IF(K24&gt;0.25,1,0)</f>
        <v>0</v>
      </c>
    </row>
    <row r="25" spans="1:22" x14ac:dyDescent="0.25">
      <c r="A25" s="14" t="s">
        <v>1</v>
      </c>
      <c r="B25" s="21">
        <f>'Overview Sheet'!$C$7</f>
        <v>0.3125</v>
      </c>
      <c r="D25" s="77">
        <f t="shared" ref="D25:D28" si="18">D19+7</f>
        <v>22</v>
      </c>
      <c r="E25" s="78"/>
      <c r="F25" s="2"/>
      <c r="G25" s="2"/>
      <c r="H25" s="19">
        <f>IF($Q25="Leave",B25/2,IF($Q25="Leave AM",B25/2,IF($Q25="Sick",B25/2,IF($Q25="Bank Holiday",B25/2,IF($Q25="Other - Enter Details",B25/2,SUM(G25-F25))))))</f>
        <v>0</v>
      </c>
      <c r="I25" s="2"/>
      <c r="J25" s="2"/>
      <c r="K25" s="19">
        <f>IF($Q25="Leave",B25/2,IF($Q25="Leave PM",B25/2,IF($Q25="Sick",B25/2,IF($Q25="Bank Holiday",B25/2,IF($Q25="Other - Enter Details",B25/2,SUM(J25-I25))))))</f>
        <v>0</v>
      </c>
      <c r="L25" s="3"/>
      <c r="M25" s="19">
        <f t="shared" ref="M25:M28" si="19">H25+K25-L25</f>
        <v>0</v>
      </c>
      <c r="N25" s="23" t="str">
        <f t="shared" si="15"/>
        <v/>
      </c>
      <c r="O25" s="23">
        <f>IF(OR(G25&lt;&gt;"",J25&lt;&gt;"",Q25&lt;&gt;""),O24+N25,O24)</f>
        <v>0</v>
      </c>
      <c r="P25" s="4"/>
      <c r="Q25" s="1"/>
      <c r="R25" s="1"/>
      <c r="U25" s="14">
        <f t="shared" si="16"/>
        <v>0</v>
      </c>
      <c r="V25" s="14">
        <f t="shared" si="17"/>
        <v>0</v>
      </c>
    </row>
    <row r="26" spans="1:22" x14ac:dyDescent="0.25">
      <c r="A26" s="14" t="s">
        <v>2</v>
      </c>
      <c r="B26" s="21">
        <f>'Overview Sheet'!$C$8</f>
        <v>0.3125</v>
      </c>
      <c r="D26" s="77">
        <f t="shared" si="18"/>
        <v>23</v>
      </c>
      <c r="E26" s="78"/>
      <c r="F26" s="2"/>
      <c r="G26" s="2"/>
      <c r="H26" s="19">
        <f>IF($Q26="Leave",B26/2,IF($Q26="Leave AM",B26/2,IF($Q26="Sick",B26/2,IF($Q26="Bank Holiday",B26/2,IF($Q26="Other - Enter Details",B26/2,SUM(G26-F26))))))</f>
        <v>0</v>
      </c>
      <c r="I26" s="2"/>
      <c r="J26" s="2"/>
      <c r="K26" s="19">
        <f>IF($Q26="Leave",B26/2,IF($Q26="Leave PM",B26/2,IF($Q26="Sick",B26/2,IF($Q26="Bank Holiday",B26/2,IF($Q26="Other - Enter Details",B26/2,SUM(J26-I26))))))</f>
        <v>0</v>
      </c>
      <c r="L26" s="3"/>
      <c r="M26" s="19">
        <f t="shared" si="19"/>
        <v>0</v>
      </c>
      <c r="N26" s="23" t="str">
        <f t="shared" si="15"/>
        <v/>
      </c>
      <c r="O26" s="23">
        <f t="shared" ref="O26:O28" si="20">IF(OR(G26&lt;&gt;"",J26&lt;&gt;"",Q26&lt;&gt;""),O25+N26,O25)</f>
        <v>0</v>
      </c>
      <c r="P26" s="4"/>
      <c r="Q26" s="1"/>
      <c r="R26" s="1"/>
      <c r="U26" s="14">
        <f t="shared" si="16"/>
        <v>0</v>
      </c>
      <c r="V26" s="14">
        <f t="shared" si="17"/>
        <v>0</v>
      </c>
    </row>
    <row r="27" spans="1:22" x14ac:dyDescent="0.25">
      <c r="A27" s="14" t="s">
        <v>3</v>
      </c>
      <c r="B27" s="21">
        <f>'Overview Sheet'!$C$9</f>
        <v>0.3125</v>
      </c>
      <c r="D27" s="77">
        <f t="shared" si="18"/>
        <v>24</v>
      </c>
      <c r="E27" s="78"/>
      <c r="F27" s="2"/>
      <c r="G27" s="2"/>
      <c r="H27" s="19">
        <f>IF($Q27="Leave",B27/2,IF($Q27="Leave AM",B27/2,IF($Q27="Sick",B27/2,IF($Q27="Bank Holiday",B27/2,IF($Q27="Other - Enter Details",B27/2,SUM(G27-F27))))))</f>
        <v>0</v>
      </c>
      <c r="I27" s="2"/>
      <c r="J27" s="2"/>
      <c r="K27" s="19">
        <f>IF($Q27="Leave",B27/2,IF($Q27="Leave PM",B27/2,IF($Q27="Sick",B27/2,IF($Q27="Bank Holiday",B27/2,IF($Q27="Other - Enter Details",B27/2,SUM(J27-I27))))))</f>
        <v>0</v>
      </c>
      <c r="L27" s="3"/>
      <c r="M27" s="19">
        <f t="shared" si="19"/>
        <v>0</v>
      </c>
      <c r="N27" s="23" t="str">
        <f>IF(OR(G27&lt;&gt;"",J27&lt;&gt;"",Q27&lt;&gt;""),ROUND(M27-B27,15),"")</f>
        <v/>
      </c>
      <c r="O27" s="23">
        <f>IF(OR(G27&lt;&gt;"",J27&lt;&gt;"",Q27&lt;&gt;""),O26+N27,O26)</f>
        <v>0</v>
      </c>
      <c r="P27" s="4"/>
      <c r="Q27" s="1"/>
      <c r="R27" s="1"/>
      <c r="U27" s="14">
        <f t="shared" si="16"/>
        <v>0</v>
      </c>
      <c r="V27" s="14">
        <f t="shared" si="17"/>
        <v>0</v>
      </c>
    </row>
    <row r="28" spans="1:22" x14ac:dyDescent="0.25">
      <c r="A28" s="14" t="s">
        <v>4</v>
      </c>
      <c r="B28" s="21">
        <f>'Overview Sheet'!$C$10</f>
        <v>0.3125</v>
      </c>
      <c r="D28" s="77">
        <f t="shared" si="18"/>
        <v>25</v>
      </c>
      <c r="E28" s="78"/>
      <c r="F28" s="2"/>
      <c r="G28" s="2"/>
      <c r="H28" s="19">
        <f>IF($Q28="Leave",B28/2,IF($Q28="Leave AM",B28/2,IF($Q28="Sick",B28/2,IF($Q28="Bank Holiday",B28/2,IF($Q28="Other - Enter Details",B28/2,SUM(G28-F28))))))</f>
        <v>0</v>
      </c>
      <c r="I28" s="2"/>
      <c r="J28" s="2"/>
      <c r="K28" s="19">
        <f>IF($Q28="Leave",B28/2,IF($Q28="Leave PM",B28/2,IF($Q28="Sick",B28/2,IF($Q28="Bank Holiday",B28/2,IF($Q28="Other - Enter Details",B28/2,SUM(J28-I28))))))</f>
        <v>0</v>
      </c>
      <c r="L28" s="3"/>
      <c r="M28" s="19">
        <f t="shared" si="19"/>
        <v>0</v>
      </c>
      <c r="N28" s="23" t="str">
        <f t="shared" si="15"/>
        <v/>
      </c>
      <c r="O28" s="23">
        <f t="shared" si="20"/>
        <v>0</v>
      </c>
      <c r="P28" s="4"/>
      <c r="Q28" s="1"/>
      <c r="R28" s="1"/>
      <c r="U28" s="14">
        <f t="shared" si="16"/>
        <v>0</v>
      </c>
      <c r="V28" s="14">
        <f t="shared" si="17"/>
        <v>0</v>
      </c>
    </row>
    <row r="29" spans="1:22" x14ac:dyDescent="0.25">
      <c r="D29" s="74"/>
      <c r="E29" s="75"/>
      <c r="F29" s="75"/>
      <c r="G29" s="75"/>
      <c r="H29" s="75"/>
      <c r="I29" s="75"/>
      <c r="J29" s="75"/>
      <c r="K29" s="75"/>
      <c r="L29" s="75"/>
      <c r="M29" s="75"/>
      <c r="N29" s="75"/>
      <c r="O29" s="75"/>
      <c r="P29" s="75"/>
      <c r="Q29" s="75"/>
      <c r="R29" s="76"/>
      <c r="U29" s="14">
        <f>SUM(U6:V28)</f>
        <v>0</v>
      </c>
    </row>
    <row r="30" spans="1:22" ht="20.100000000000001" customHeight="1" thickBot="1" x14ac:dyDescent="0.3">
      <c r="D30" s="12" t="s">
        <v>35</v>
      </c>
      <c r="E30" s="72"/>
      <c r="F30" s="72"/>
      <c r="G30" s="72"/>
      <c r="H30" s="73" t="s">
        <v>36</v>
      </c>
      <c r="I30" s="73"/>
      <c r="J30" s="72"/>
      <c r="K30" s="72"/>
      <c r="L30" s="72"/>
      <c r="M30" s="72"/>
      <c r="N30" s="31"/>
      <c r="O30" s="11" t="s">
        <v>37</v>
      </c>
      <c r="P30" s="11"/>
      <c r="Q30" s="37" t="str">
        <f>IF(Q34=2,"You can only take one Flexi day per accounting period","")</f>
        <v/>
      </c>
      <c r="R30" s="13"/>
    </row>
    <row r="31" spans="1:22" ht="20.100000000000001" customHeight="1" thickBot="1" x14ac:dyDescent="0.3">
      <c r="D31" s="41" t="s">
        <v>38</v>
      </c>
      <c r="E31" s="66"/>
      <c r="F31" s="66"/>
      <c r="G31" s="66"/>
      <c r="H31" s="65" t="s">
        <v>38</v>
      </c>
      <c r="I31" s="65"/>
      <c r="J31" s="66"/>
      <c r="K31" s="66"/>
      <c r="L31" s="66"/>
      <c r="M31" s="66"/>
      <c r="N31" s="39"/>
      <c r="O31" s="49">
        <f>O28</f>
        <v>0</v>
      </c>
      <c r="P31" s="38"/>
      <c r="Q31" s="56" t="str">
        <f>IF(U29&gt;=1,"You should only work for a maximum of 6 hours without a break","")</f>
        <v/>
      </c>
      <c r="R31" s="42"/>
    </row>
    <row r="32" spans="1:22" x14ac:dyDescent="0.25">
      <c r="D32" s="43"/>
      <c r="E32" s="36"/>
      <c r="F32" s="44"/>
      <c r="G32" s="36"/>
      <c r="H32" s="36"/>
      <c r="I32" s="36"/>
      <c r="J32" s="36"/>
      <c r="K32" s="36"/>
      <c r="L32" s="36"/>
      <c r="M32" s="36"/>
      <c r="N32" s="45"/>
      <c r="O32" s="46" t="str">
        <f>IF(P32="","",'Overview Sheet'!$C$21)</f>
        <v/>
      </c>
      <c r="P32" s="44" t="str">
        <f>IF('Overview Sheet'!$C$21&gt;$O$31,"","Is the maximum you can carry forward per accounting period")</f>
        <v/>
      </c>
      <c r="Q32" s="36"/>
      <c r="R32" s="47"/>
    </row>
    <row r="33" spans="4:18" x14ac:dyDescent="0.25">
      <c r="D33" s="38"/>
      <c r="E33" s="38"/>
      <c r="F33" s="38"/>
      <c r="G33" s="38"/>
      <c r="H33" s="38"/>
      <c r="I33" s="38"/>
      <c r="J33" s="38"/>
      <c r="K33" s="38"/>
      <c r="L33" s="38"/>
      <c r="M33" s="38"/>
      <c r="N33" s="40"/>
      <c r="O33" s="40"/>
      <c r="P33" s="40"/>
      <c r="Q33" s="38"/>
      <c r="R33" s="38"/>
    </row>
    <row r="34" spans="4:18" hidden="1" x14ac:dyDescent="0.25">
      <c r="Q34" s="14">
        <f>COUNTIF(D6:R28,"Flexi")</f>
        <v>0</v>
      </c>
    </row>
  </sheetData>
  <sheetProtection password="DAC5" sheet="1" objects="1" scenarios="1" selectLockedCells="1"/>
  <mergeCells count="41">
    <mergeCell ref="D25:E25"/>
    <mergeCell ref="D26:E26"/>
    <mergeCell ref="D27:E27"/>
    <mergeCell ref="D28:E28"/>
    <mergeCell ref="D19:E19"/>
    <mergeCell ref="D20:E20"/>
    <mergeCell ref="D21:E21"/>
    <mergeCell ref="D22:E22"/>
    <mergeCell ref="D24:E24"/>
    <mergeCell ref="Q4:Q5"/>
    <mergeCell ref="R4:R5"/>
    <mergeCell ref="D11:R11"/>
    <mergeCell ref="D17:R17"/>
    <mergeCell ref="D23:R23"/>
    <mergeCell ref="F4:H4"/>
    <mergeCell ref="I4:K4"/>
    <mergeCell ref="L4:L5"/>
    <mergeCell ref="M4:N4"/>
    <mergeCell ref="P4:P5"/>
    <mergeCell ref="D5:E5"/>
    <mergeCell ref="D6:E6"/>
    <mergeCell ref="D7:E7"/>
    <mergeCell ref="D8:E8"/>
    <mergeCell ref="D9:E9"/>
    <mergeCell ref="D10:E10"/>
    <mergeCell ref="H31:I31"/>
    <mergeCell ref="J31:M31"/>
    <mergeCell ref="E2:H2"/>
    <mergeCell ref="K2:N2"/>
    <mergeCell ref="K3:N3"/>
    <mergeCell ref="E30:G30"/>
    <mergeCell ref="H30:I30"/>
    <mergeCell ref="J30:M30"/>
    <mergeCell ref="D29:R29"/>
    <mergeCell ref="E31:G31"/>
    <mergeCell ref="D12:E12"/>
    <mergeCell ref="D13:E13"/>
    <mergeCell ref="D14:E14"/>
    <mergeCell ref="D15:E15"/>
    <mergeCell ref="D16:E16"/>
    <mergeCell ref="D18:E18"/>
  </mergeCells>
  <conditionalFormatting sqref="H6:H10 H12:H16 H18:H22 H24:H28 K6:K10 K12:K16 K18:K22 K24:K28">
    <cfRule type="cellIs" dxfId="12" priority="1" operator="greaterThan">
      <formula>0.25</formula>
    </cfRule>
  </conditionalFormatting>
  <dataValidations count="2">
    <dataValidation type="decimal" allowBlank="1" showErrorMessage="1" sqref="L6:L10 L12:L16 L18:L22 L24:L28">
      <formula1>0</formula1>
      <formula2>7.3</formula2>
    </dataValidation>
    <dataValidation type="list" allowBlank="1" showInputMessage="1" showErrorMessage="1" sqref="Q6:Q10 Q12:Q16 Q18:Q22 Q24:Q28">
      <formula1>$T$6:$T$12</formula1>
    </dataValidation>
  </dataValidations>
  <pageMargins left="0.25" right="0.25" top="0.75" bottom="0.75" header="0.3" footer="0.3"/>
  <pageSetup paperSize="9" scale="91" orientation="landscape"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34"/>
  <sheetViews>
    <sheetView showGridLines="0" showRowColHeaders="0" topLeftCell="C1" zoomScaleNormal="100" workbookViewId="0">
      <selection activeCell="F6" sqref="F6"/>
    </sheetView>
  </sheetViews>
  <sheetFormatPr defaultRowHeight="15" x14ac:dyDescent="0.25"/>
  <cols>
    <col min="1" max="2" width="9.140625" style="14" hidden="1" customWidth="1"/>
    <col min="3" max="3" width="6.140625" style="14" customWidth="1"/>
    <col min="4" max="4" width="7.7109375" style="14" customWidth="1"/>
    <col min="5" max="5" width="12.7109375" style="14" customWidth="1"/>
    <col min="6" max="13" width="6.7109375" style="14" customWidth="1"/>
    <col min="14" max="14" width="6.7109375" style="15" customWidth="1"/>
    <col min="15" max="16" width="7.7109375" style="15" customWidth="1"/>
    <col min="17" max="17" width="20.42578125" style="14" customWidth="1"/>
    <col min="18" max="18" width="39.140625" style="14" customWidth="1"/>
    <col min="19" max="19" width="9.140625" style="14"/>
    <col min="20" max="21" width="9.140625" style="14" hidden="1" customWidth="1"/>
    <col min="22" max="22" width="0" style="14" hidden="1" customWidth="1"/>
    <col min="23" max="16384" width="9.140625" style="14"/>
  </cols>
  <sheetData>
    <row r="1" spans="1:22" ht="21" customHeight="1" x14ac:dyDescent="0.25"/>
    <row r="2" spans="1:22" x14ac:dyDescent="0.25">
      <c r="D2" s="14" t="s">
        <v>31</v>
      </c>
      <c r="E2" s="67">
        <f>'Overview Sheet'!C3</f>
        <v>0</v>
      </c>
      <c r="F2" s="68"/>
      <c r="G2" s="68"/>
      <c r="H2" s="69"/>
      <c r="I2" s="15"/>
      <c r="J2" s="16" t="s">
        <v>33</v>
      </c>
      <c r="K2" s="70">
        <f>D6</f>
        <v>28</v>
      </c>
      <c r="L2" s="70"/>
      <c r="M2" s="70"/>
      <c r="N2" s="70"/>
    </row>
    <row r="3" spans="1:22" x14ac:dyDescent="0.25">
      <c r="F3" s="17"/>
      <c r="G3" s="17"/>
      <c r="H3" s="17"/>
      <c r="I3" s="17"/>
      <c r="J3" s="18" t="s">
        <v>32</v>
      </c>
      <c r="K3" s="71">
        <f>D28</f>
        <v>53</v>
      </c>
      <c r="L3" s="71"/>
      <c r="M3" s="71"/>
      <c r="N3" s="71"/>
    </row>
    <row r="4" spans="1:22" ht="15.75" thickBot="1" x14ac:dyDescent="0.3">
      <c r="D4" s="5"/>
      <c r="E4" s="6"/>
      <c r="F4" s="79" t="s">
        <v>18</v>
      </c>
      <c r="G4" s="79"/>
      <c r="H4" s="79"/>
      <c r="I4" s="79" t="s">
        <v>19</v>
      </c>
      <c r="J4" s="79"/>
      <c r="K4" s="83"/>
      <c r="L4" s="84" t="s">
        <v>20</v>
      </c>
      <c r="M4" s="83" t="s">
        <v>21</v>
      </c>
      <c r="N4" s="83"/>
      <c r="O4" s="9" t="s">
        <v>27</v>
      </c>
      <c r="P4" s="79" t="s">
        <v>28</v>
      </c>
      <c r="Q4" s="79" t="s">
        <v>5</v>
      </c>
      <c r="R4" s="79" t="s">
        <v>29</v>
      </c>
    </row>
    <row r="5" spans="1:22" ht="15.75" thickBot="1" x14ac:dyDescent="0.3">
      <c r="A5" s="14" t="s">
        <v>10</v>
      </c>
      <c r="D5" s="86" t="s">
        <v>22</v>
      </c>
      <c r="E5" s="87"/>
      <c r="F5" s="7" t="s">
        <v>23</v>
      </c>
      <c r="G5" s="8" t="s">
        <v>24</v>
      </c>
      <c r="H5" s="8" t="s">
        <v>25</v>
      </c>
      <c r="I5" s="8" t="s">
        <v>23</v>
      </c>
      <c r="J5" s="8" t="s">
        <v>24</v>
      </c>
      <c r="K5" s="8" t="s">
        <v>25</v>
      </c>
      <c r="L5" s="85"/>
      <c r="M5" s="8" t="s">
        <v>17</v>
      </c>
      <c r="N5" s="10" t="s">
        <v>26</v>
      </c>
      <c r="O5" s="49">
        <f>IF('Period 1'!O32="",'Period 1'!O31,'Period 1'!O32)</f>
        <v>0</v>
      </c>
      <c r="P5" s="82"/>
      <c r="Q5" s="79"/>
      <c r="R5" s="79"/>
    </row>
    <row r="6" spans="1:22" x14ac:dyDescent="0.25">
      <c r="A6" s="14" t="s">
        <v>0</v>
      </c>
      <c r="B6" s="22">
        <f>'Overview Sheet'!$C$6</f>
        <v>0.3125</v>
      </c>
      <c r="D6" s="77">
        <f>'Period 1'!D28+3</f>
        <v>28</v>
      </c>
      <c r="E6" s="78"/>
      <c r="F6" s="2"/>
      <c r="G6" s="2"/>
      <c r="H6" s="19">
        <f>IF($Q6="Leave",B6/2,IF($Q6="Leave AM",B6/2,IF($Q6="Sick",B6/2,IF($Q6="Bank Holiday",B6/2,IF($Q6="Other - Enter Details",B6/2,SUM(G6-F6))))))</f>
        <v>0</v>
      </c>
      <c r="I6" s="2"/>
      <c r="J6" s="2"/>
      <c r="K6" s="19">
        <f>IF($Q6="Leave",B6/2,IF($Q6="Leave PM",B6/2,IF($Q6="Sick",B6/2,IF($Q6="Bank Holiday",B6/2,IF($Q6="Other - Enter Details",B6/2,SUM(J6-I6))))))</f>
        <v>0</v>
      </c>
      <c r="L6" s="2"/>
      <c r="M6" s="19">
        <f>SUM(H6+K6)-L6</f>
        <v>0</v>
      </c>
      <c r="N6" s="23" t="str">
        <f>IF(OR(G6&lt;&gt;"",J6&lt;&gt;"",Q6&lt;&gt;""),ROUND(M6-B6,15),"")</f>
        <v/>
      </c>
      <c r="O6" s="50">
        <f>IF(OR(G6&lt;&gt;"",J6&lt;&gt;"",Q6&lt;&gt;""),O5+N6,O5)</f>
        <v>0</v>
      </c>
      <c r="P6" s="4"/>
      <c r="Q6" s="1"/>
      <c r="R6" s="1"/>
      <c r="T6" s="14" t="s">
        <v>5</v>
      </c>
      <c r="U6" s="14">
        <f>IF(H6&gt;0.25,1,0)</f>
        <v>0</v>
      </c>
      <c r="V6" s="14">
        <f>IF(K6&gt;0.25,1,0)</f>
        <v>0</v>
      </c>
    </row>
    <row r="7" spans="1:22" x14ac:dyDescent="0.25">
      <c r="A7" s="14" t="s">
        <v>1</v>
      </c>
      <c r="B7" s="22">
        <f>'Overview Sheet'!$C$7</f>
        <v>0.3125</v>
      </c>
      <c r="D7" s="77">
        <f>D6+1</f>
        <v>29</v>
      </c>
      <c r="E7" s="78"/>
      <c r="F7" s="2"/>
      <c r="G7" s="2"/>
      <c r="H7" s="19">
        <f>IF($Q7="Leave",B7/2,IF($Q7="Leave AM",B7/2,IF($Q7="Sick",B7/2,IF($Q7="Bank Holiday",B7/2,IF($Q7="Other - Enter Details",B7/2,SUM(G7-F7))))))</f>
        <v>0</v>
      </c>
      <c r="I7" s="2"/>
      <c r="J7" s="2"/>
      <c r="K7" s="19">
        <f>IF($Q7="Leave",B7/2,IF($Q7="Leave PM",B7/2,IF($Q7="Sick",B7/2,IF($Q7="Bank Holiday",B7/2,IF($Q7="Other - Enter Details",B7/2,SUM(J7-I7))))))</f>
        <v>0</v>
      </c>
      <c r="L7" s="3"/>
      <c r="M7" s="19">
        <f t="shared" ref="M7:M10" si="0">H7+K7-L7</f>
        <v>0</v>
      </c>
      <c r="N7" s="23" t="str">
        <f t="shared" ref="N7:N10" si="1">IF(OR(G7&lt;&gt;"",J7&lt;&gt;"",Q7&lt;&gt;""),ROUND(M7-B7,15),"")</f>
        <v/>
      </c>
      <c r="O7" s="23">
        <f>IF(OR(G7&lt;&gt;"",J7&lt;&gt;"",Q7&lt;&gt;""),O6+N7,O6)</f>
        <v>0</v>
      </c>
      <c r="P7" s="4"/>
      <c r="Q7" s="1"/>
      <c r="R7" s="1"/>
      <c r="T7" s="14" t="s">
        <v>6</v>
      </c>
      <c r="U7" s="14">
        <f t="shared" ref="U7:U10" si="2">IF(H7&gt;0.25,1,0)</f>
        <v>0</v>
      </c>
      <c r="V7" s="14">
        <f t="shared" ref="V7:V10" si="3">IF(K7&gt;0.25,1,0)</f>
        <v>0</v>
      </c>
    </row>
    <row r="8" spans="1:22" x14ac:dyDescent="0.25">
      <c r="A8" s="14" t="s">
        <v>2</v>
      </c>
      <c r="B8" s="22">
        <f>'Overview Sheet'!$C$8</f>
        <v>0.3125</v>
      </c>
      <c r="D8" s="77">
        <f t="shared" ref="D8:D10" si="4">D7+1</f>
        <v>30</v>
      </c>
      <c r="E8" s="78"/>
      <c r="F8" s="2"/>
      <c r="G8" s="2"/>
      <c r="H8" s="19">
        <f>IF($Q8="Leave",B8/2,IF($Q8="Leave AM",B8/2,IF($Q8="Sick",B8/2,IF($Q8="Bank Holiday",B8/2,IF($Q8="Other - Enter Details",B8/2,SUM(G8-F8))))))</f>
        <v>0</v>
      </c>
      <c r="I8" s="2"/>
      <c r="J8" s="2"/>
      <c r="K8" s="19">
        <f>IF($Q8="Leave",B8/2,IF($Q8="Leave PM",B8/2,IF($Q8="Sick",B8/2,IF($Q8="Bank Holiday",B8/2,IF($Q8="Other - Enter Details",B8/2,SUM(J8-I8))))))</f>
        <v>0</v>
      </c>
      <c r="L8" s="3"/>
      <c r="M8" s="19">
        <f t="shared" si="0"/>
        <v>0</v>
      </c>
      <c r="N8" s="23" t="str">
        <f t="shared" si="1"/>
        <v/>
      </c>
      <c r="O8" s="23">
        <f>IF(OR(G8&lt;&gt;"",J8&lt;&gt;"",Q8&lt;&gt;""),O7+N8,O7)</f>
        <v>0</v>
      </c>
      <c r="P8" s="4"/>
      <c r="Q8" s="1"/>
      <c r="R8" s="1"/>
      <c r="T8" s="14" t="s">
        <v>7</v>
      </c>
      <c r="U8" s="14">
        <f t="shared" si="2"/>
        <v>0</v>
      </c>
      <c r="V8" s="14">
        <f t="shared" si="3"/>
        <v>0</v>
      </c>
    </row>
    <row r="9" spans="1:22" x14ac:dyDescent="0.25">
      <c r="A9" s="14" t="s">
        <v>3</v>
      </c>
      <c r="B9" s="22">
        <f>'Overview Sheet'!$C$9</f>
        <v>0.3125</v>
      </c>
      <c r="D9" s="77">
        <f t="shared" si="4"/>
        <v>31</v>
      </c>
      <c r="E9" s="78"/>
      <c r="F9" s="2"/>
      <c r="G9" s="2"/>
      <c r="H9" s="19">
        <f>IF($Q9="Leave",B9/2,IF($Q9="Leave AM",B9/2,IF($Q9="Sick",B9/2,IF($Q9="Bank Holiday",B9/2,IF($Q9="Other - Enter Details",B9/2,SUM(G9-F9))))))</f>
        <v>0</v>
      </c>
      <c r="I9" s="2"/>
      <c r="J9" s="2"/>
      <c r="K9" s="19">
        <f>IF($Q9="Leave",B9/2,IF($Q9="Leave PM",B9/2,IF($Q9="Sick",B9/2,IF($Q9="Bank Holiday",B9/2,IF($Q9="Other - Enter Details",B9/2,SUM(J9-I9))))))</f>
        <v>0</v>
      </c>
      <c r="L9" s="3"/>
      <c r="M9" s="19">
        <f t="shared" si="0"/>
        <v>0</v>
      </c>
      <c r="N9" s="23" t="str">
        <f t="shared" si="1"/>
        <v/>
      </c>
      <c r="O9" s="23">
        <f>IF(OR(G9&lt;&gt;"",J9&lt;&gt;"",Q9&lt;&gt;""),O8+N9,O8)</f>
        <v>0</v>
      </c>
      <c r="P9" s="4"/>
      <c r="Q9" s="1"/>
      <c r="R9" s="1"/>
      <c r="T9" s="14" t="s">
        <v>11</v>
      </c>
      <c r="U9" s="14">
        <f t="shared" si="2"/>
        <v>0</v>
      </c>
      <c r="V9" s="14">
        <f t="shared" si="3"/>
        <v>0</v>
      </c>
    </row>
    <row r="10" spans="1:22" x14ac:dyDescent="0.25">
      <c r="A10" s="14" t="s">
        <v>4</v>
      </c>
      <c r="B10" s="22">
        <f>'Overview Sheet'!$C$10</f>
        <v>0.3125</v>
      </c>
      <c r="D10" s="77">
        <f t="shared" si="4"/>
        <v>32</v>
      </c>
      <c r="E10" s="78"/>
      <c r="F10" s="2"/>
      <c r="G10" s="2"/>
      <c r="H10" s="19">
        <f>IF($Q10="Leave",B10/2,IF($Q10="Leave AM",B10/2,IF($Q10="Sick",B10/2,IF($Q10="Bank Holiday",B10/2,IF($Q10="Other - Enter Details",B10/2,SUM(G10-F10))))))</f>
        <v>0</v>
      </c>
      <c r="I10" s="2"/>
      <c r="J10" s="2"/>
      <c r="K10" s="19">
        <f>IF($Q10="Leave",B10/2,IF($Q10="Leave PM",B10/2,IF($Q10="Sick",B10/2,IF($Q10="Bank Holiday",B10/2,IF($Q10="Other - Enter Details",B10/2,SUM(J10-I10))))))</f>
        <v>0</v>
      </c>
      <c r="L10" s="3"/>
      <c r="M10" s="19">
        <f t="shared" si="0"/>
        <v>0</v>
      </c>
      <c r="N10" s="23" t="str">
        <f t="shared" si="1"/>
        <v/>
      </c>
      <c r="O10" s="23">
        <f>IF(OR(G10&lt;&gt;"",J10&lt;&gt;"",Q10&lt;&gt;""),O9+N10,O9)</f>
        <v>0</v>
      </c>
      <c r="P10" s="4"/>
      <c r="Q10" s="1"/>
      <c r="R10" s="1"/>
      <c r="T10" s="14" t="s">
        <v>8</v>
      </c>
      <c r="U10" s="14">
        <f t="shared" si="2"/>
        <v>0</v>
      </c>
      <c r="V10" s="14">
        <f t="shared" si="3"/>
        <v>0</v>
      </c>
    </row>
    <row r="11" spans="1:22" x14ac:dyDescent="0.25">
      <c r="D11" s="80"/>
      <c r="E11" s="81"/>
      <c r="F11" s="81"/>
      <c r="G11" s="81"/>
      <c r="H11" s="81"/>
      <c r="I11" s="81"/>
      <c r="J11" s="81"/>
      <c r="K11" s="81"/>
      <c r="L11" s="81"/>
      <c r="M11" s="81"/>
      <c r="N11" s="81"/>
      <c r="O11" s="81"/>
      <c r="P11" s="81"/>
      <c r="Q11" s="81"/>
      <c r="R11" s="82"/>
      <c r="T11" s="14" t="s">
        <v>9</v>
      </c>
    </row>
    <row r="12" spans="1:22" x14ac:dyDescent="0.25">
      <c r="A12" s="14" t="s">
        <v>0</v>
      </c>
      <c r="B12" s="21">
        <f>'Overview Sheet'!$C$6</f>
        <v>0.3125</v>
      </c>
      <c r="D12" s="77">
        <f>D6+7</f>
        <v>35</v>
      </c>
      <c r="E12" s="78"/>
      <c r="F12" s="2"/>
      <c r="G12" s="2"/>
      <c r="H12" s="19">
        <f>IF($Q12="Leave",B12/2,IF($Q12="Leave AM",B12/2,IF($Q12="Sick",B12/2,IF($Q12="Bank Holiday",B12/2,IF($Q12="Other - Enter Details",B12/2,SUM(G12-F12))))))</f>
        <v>0</v>
      </c>
      <c r="I12" s="2"/>
      <c r="J12" s="2"/>
      <c r="K12" s="20">
        <f>IF($Q12="Leave",B12/2,IF($Q12="Leave PM",B12/2,IF($Q12="Sick",B12/2,IF($Q12="Bank Holiday",B12/2,IF($Q12="Other - Enter Details",B12/2,SUM(J12-I12))))))</f>
        <v>0</v>
      </c>
      <c r="L12" s="1"/>
      <c r="M12" s="19">
        <f>SUM(H12+K12)-L12</f>
        <v>0</v>
      </c>
      <c r="N12" s="23" t="str">
        <f t="shared" ref="N12:N16" si="5">IF(OR(G12&lt;&gt;"",J12&lt;&gt;"",Q12&lt;&gt;""),ROUND(M12-B12,15),"")</f>
        <v/>
      </c>
      <c r="O12" s="50">
        <f>IF(OR(G12&lt;&gt;"",J12&lt;&gt;"",Q12&lt;&gt;""),O10+N12,O10)</f>
        <v>0</v>
      </c>
      <c r="P12" s="4"/>
      <c r="Q12" s="1"/>
      <c r="R12" s="1"/>
      <c r="T12" s="14" t="s">
        <v>39</v>
      </c>
      <c r="U12" s="14">
        <f t="shared" ref="U12:U16" si="6">IF(H12&gt;0.25,1,0)</f>
        <v>0</v>
      </c>
      <c r="V12" s="14">
        <f t="shared" ref="V12:V16" si="7">IF(K12&gt;0.25,1,0)</f>
        <v>0</v>
      </c>
    </row>
    <row r="13" spans="1:22" x14ac:dyDescent="0.25">
      <c r="A13" s="14" t="s">
        <v>1</v>
      </c>
      <c r="B13" s="21">
        <f>'Overview Sheet'!$C$7</f>
        <v>0.3125</v>
      </c>
      <c r="D13" s="77">
        <f t="shared" ref="D13:D16" si="8">D7+7</f>
        <v>36</v>
      </c>
      <c r="E13" s="78"/>
      <c r="F13" s="2"/>
      <c r="G13" s="2"/>
      <c r="H13" s="19">
        <f>IF($Q13="Leave",B13/2,IF($Q13="Leave AM",B13/2,IF($Q13="Sick",B13/2,IF($Q13="Bank Holiday",B13/2,IF($Q13="Other - Enter Details",B13/2,SUM(G13-F13))))))</f>
        <v>0</v>
      </c>
      <c r="I13" s="2"/>
      <c r="J13" s="3"/>
      <c r="K13" s="20">
        <f>IF($Q13="Leave",B13/2,IF($Q13="Leave PM",B13/2,IF($Q13="Sick",B13/2,IF($Q13="Bank Holiday",B13/2,IF($Q13="Other - Enter Details",B13/2,SUM(J13-I13))))))</f>
        <v>0</v>
      </c>
      <c r="L13" s="1"/>
      <c r="M13" s="19">
        <f t="shared" ref="M13:M16" si="9">H13+K13-L13</f>
        <v>0</v>
      </c>
      <c r="N13" s="23" t="str">
        <f t="shared" si="5"/>
        <v/>
      </c>
      <c r="O13" s="23">
        <f>IF(OR(G13&lt;&gt;"",J13&lt;&gt;"",Q13&lt;&gt;""),O12+N13,O12)</f>
        <v>0</v>
      </c>
      <c r="P13" s="4"/>
      <c r="Q13" s="1"/>
      <c r="R13" s="1"/>
      <c r="U13" s="14">
        <f t="shared" si="6"/>
        <v>0</v>
      </c>
      <c r="V13" s="14">
        <f t="shared" si="7"/>
        <v>0</v>
      </c>
    </row>
    <row r="14" spans="1:22" x14ac:dyDescent="0.25">
      <c r="A14" s="14" t="s">
        <v>2</v>
      </c>
      <c r="B14" s="21">
        <f>'Overview Sheet'!$C$8</f>
        <v>0.3125</v>
      </c>
      <c r="D14" s="77">
        <f t="shared" si="8"/>
        <v>37</v>
      </c>
      <c r="E14" s="78"/>
      <c r="F14" s="2"/>
      <c r="G14" s="2"/>
      <c r="H14" s="19">
        <f>IF($Q14="Leave",B14/2,IF($Q14="Leave AM",B14/2,IF($Q14="Sick",B14/2,IF($Q14="Bank Holiday",B14/2,IF($Q14="Other - Enter Details",B14/2,SUM(G14-F14))))))</f>
        <v>0</v>
      </c>
      <c r="I14" s="2"/>
      <c r="J14" s="3"/>
      <c r="K14" s="20">
        <f>IF($Q14="Leave",B14/2,IF($Q14="Leave PM",B14/2,IF($Q14="Sick",B14/2,IF($Q14="Bank Holiday",B14/2,IF($Q14="Other - Enter Details",B14/2,SUM(J14-I14))))))</f>
        <v>0</v>
      </c>
      <c r="L14" s="1"/>
      <c r="M14" s="19">
        <f t="shared" si="9"/>
        <v>0</v>
      </c>
      <c r="N14" s="23" t="str">
        <f t="shared" si="5"/>
        <v/>
      </c>
      <c r="O14" s="23">
        <f>IF(OR(G14&lt;&gt;"",J14&lt;&gt;"",Q14&lt;&gt;""),O13+N14,O13)</f>
        <v>0</v>
      </c>
      <c r="P14" s="4"/>
      <c r="Q14" s="1"/>
      <c r="R14" s="1"/>
      <c r="U14" s="14">
        <f t="shared" si="6"/>
        <v>0</v>
      </c>
      <c r="V14" s="14">
        <f t="shared" si="7"/>
        <v>0</v>
      </c>
    </row>
    <row r="15" spans="1:22" x14ac:dyDescent="0.25">
      <c r="A15" s="14" t="s">
        <v>3</v>
      </c>
      <c r="B15" s="21">
        <f>'Overview Sheet'!$C$9</f>
        <v>0.3125</v>
      </c>
      <c r="D15" s="77">
        <f t="shared" si="8"/>
        <v>38</v>
      </c>
      <c r="E15" s="78"/>
      <c r="F15" s="2"/>
      <c r="G15" s="2"/>
      <c r="H15" s="19">
        <f>IF($Q15="Leave",B15/2,IF($Q15="Leave AM",B15/2,IF($Q15="Sick",B15/2,IF($Q15="Bank Holiday",B15/2,IF($Q15="Other - Enter Details",B15/2,SUM(G15-F15))))))</f>
        <v>0</v>
      </c>
      <c r="I15" s="2"/>
      <c r="J15" s="3"/>
      <c r="K15" s="20">
        <f>IF($Q15="Leave",B15/2,IF($Q15="Leave PM",B15/2,IF($Q15="Sick",B15/2,IF($Q15="Bank Holiday",B15/2,IF($Q15="Other - Enter Details",B15/2,SUM(J15-I15))))))</f>
        <v>0</v>
      </c>
      <c r="L15" s="1"/>
      <c r="M15" s="19">
        <f t="shared" si="9"/>
        <v>0</v>
      </c>
      <c r="N15" s="23" t="str">
        <f t="shared" si="5"/>
        <v/>
      </c>
      <c r="O15" s="23">
        <f>IF(OR(G15&lt;&gt;"",J15&lt;&gt;"",Q15&lt;&gt;""),O14+N15,O14)</f>
        <v>0</v>
      </c>
      <c r="P15" s="4"/>
      <c r="Q15" s="1"/>
      <c r="R15" s="1"/>
      <c r="U15" s="14">
        <f t="shared" si="6"/>
        <v>0</v>
      </c>
      <c r="V15" s="14">
        <f t="shared" si="7"/>
        <v>0</v>
      </c>
    </row>
    <row r="16" spans="1:22" x14ac:dyDescent="0.25">
      <c r="A16" s="14" t="s">
        <v>4</v>
      </c>
      <c r="B16" s="21">
        <f>'Overview Sheet'!$C$10</f>
        <v>0.3125</v>
      </c>
      <c r="D16" s="77">
        <f t="shared" si="8"/>
        <v>39</v>
      </c>
      <c r="E16" s="78"/>
      <c r="F16" s="2"/>
      <c r="G16" s="2"/>
      <c r="H16" s="19">
        <f>IF($Q16="Leave",B16/2,IF($Q16="Leave AM",B16/2,IF($Q16="Sick",B16/2,IF($Q16="Bank Holiday",B16/2,IF($Q16="Other - Enter Details",B16/2,SUM(G16-F16))))))</f>
        <v>0</v>
      </c>
      <c r="I16" s="2"/>
      <c r="J16" s="3"/>
      <c r="K16" s="20">
        <f>IF($Q16="Leave",B16/2,IF($Q16="Leave PM",B16/2,IF($Q16="Sick",B16/2,IF($Q16="Bank Holiday",B16/2,IF($Q16="Other - Enter Details",B16/2,SUM(J16-I16))))))</f>
        <v>0</v>
      </c>
      <c r="L16" s="1"/>
      <c r="M16" s="19">
        <f t="shared" si="9"/>
        <v>0</v>
      </c>
      <c r="N16" s="23" t="str">
        <f t="shared" si="5"/>
        <v/>
      </c>
      <c r="O16" s="23">
        <f>IF(OR(G16&lt;&gt;"",J16&lt;&gt;"",Q16&lt;&gt;""),O15+N16,O15)</f>
        <v>0</v>
      </c>
      <c r="P16" s="4"/>
      <c r="Q16" s="1"/>
      <c r="R16" s="1"/>
      <c r="U16" s="14">
        <f t="shared" si="6"/>
        <v>0</v>
      </c>
      <c r="V16" s="14">
        <f t="shared" si="7"/>
        <v>0</v>
      </c>
    </row>
    <row r="17" spans="1:22" x14ac:dyDescent="0.25">
      <c r="B17" s="21"/>
      <c r="D17" s="80"/>
      <c r="E17" s="81"/>
      <c r="F17" s="81"/>
      <c r="G17" s="81"/>
      <c r="H17" s="81"/>
      <c r="I17" s="81"/>
      <c r="J17" s="81"/>
      <c r="K17" s="81"/>
      <c r="L17" s="81"/>
      <c r="M17" s="81"/>
      <c r="N17" s="81"/>
      <c r="O17" s="81"/>
      <c r="P17" s="81"/>
      <c r="Q17" s="81"/>
      <c r="R17" s="82"/>
    </row>
    <row r="18" spans="1:22" x14ac:dyDescent="0.25">
      <c r="A18" s="14" t="s">
        <v>0</v>
      </c>
      <c r="B18" s="21">
        <f>'Overview Sheet'!$C$6</f>
        <v>0.3125</v>
      </c>
      <c r="D18" s="77">
        <f>D12+7</f>
        <v>42</v>
      </c>
      <c r="E18" s="78"/>
      <c r="F18" s="2"/>
      <c r="G18" s="2"/>
      <c r="H18" s="19">
        <f>IF($Q18="Leave",B18/2,IF($Q18="Leave AM",B18/2,IF($Q18="Sick",B18/2,IF($Q18="Bank Holiday",B18/2,IF($Q18="Other - Enter Details",B18/2,SUM(G18-F18))))))</f>
        <v>0</v>
      </c>
      <c r="I18" s="2"/>
      <c r="J18" s="3"/>
      <c r="K18" s="19">
        <f>IF($Q18="Leave",B18/2,IF($Q18="Leave PM",B18/2,IF($Q18="Sick",B18/2,IF($Q18="Bank Holiday",B18/2,IF($Q18="Other - Enter Details",B18/2,SUM(J18-I18))))))</f>
        <v>0</v>
      </c>
      <c r="L18" s="2"/>
      <c r="M18" s="19">
        <f>SUM(H18+K18)-L18</f>
        <v>0</v>
      </c>
      <c r="N18" s="23" t="str">
        <f t="shared" ref="N18:N22" si="10">IF(OR(G18&lt;&gt;"",J18&lt;&gt;"",Q18&lt;&gt;""),ROUND(M18-B18,15),"")</f>
        <v/>
      </c>
      <c r="O18" s="50">
        <f>IF(OR(G18&lt;&gt;"",J18&lt;&gt;"",Q18&lt;&gt;""),O16+N18,O16)</f>
        <v>0</v>
      </c>
      <c r="P18" s="4"/>
      <c r="Q18" s="1"/>
      <c r="R18" s="1"/>
      <c r="U18" s="14">
        <f t="shared" ref="U18:U22" si="11">IF(H18&gt;0.25,1,0)</f>
        <v>0</v>
      </c>
      <c r="V18" s="14">
        <f t="shared" ref="V18:V22" si="12">IF(K18&gt;0.25,1,0)</f>
        <v>0</v>
      </c>
    </row>
    <row r="19" spans="1:22" x14ac:dyDescent="0.25">
      <c r="A19" s="14" t="s">
        <v>1</v>
      </c>
      <c r="B19" s="21">
        <f>'Overview Sheet'!$C$7</f>
        <v>0.3125</v>
      </c>
      <c r="D19" s="77">
        <f t="shared" ref="D19:D22" si="13">D13+7</f>
        <v>43</v>
      </c>
      <c r="E19" s="78"/>
      <c r="F19" s="2"/>
      <c r="G19" s="2"/>
      <c r="H19" s="19">
        <f>IF($Q19="Leave",B19/2,IF($Q19="Leave AM",B19/2,IF($Q19="Sick",B19/2,IF($Q19="Bank Holiday",B19/2,IF($Q19="Other - Enter Details",B19/2,SUM(G19-F19))))))</f>
        <v>0</v>
      </c>
      <c r="I19" s="2"/>
      <c r="J19" s="3"/>
      <c r="K19" s="19">
        <f>IF($Q19="Leave",B19/2,IF($Q19="Leave PM",B19/2,IF($Q19="Sick",B19/2,IF($Q19="Bank Holiday",B19/2,IF($Q19="Other - Enter Details",B19/2,SUM(J19-I19))))))</f>
        <v>0</v>
      </c>
      <c r="L19" s="3"/>
      <c r="M19" s="19">
        <f t="shared" ref="M19:M22" si="14">H19+K19-L19</f>
        <v>0</v>
      </c>
      <c r="N19" s="23" t="str">
        <f t="shared" si="10"/>
        <v/>
      </c>
      <c r="O19" s="23">
        <f>IF(OR(G19&lt;&gt;"",J19&lt;&gt;"",Q19&lt;&gt;""),O18+N19,O18)</f>
        <v>0</v>
      </c>
      <c r="P19" s="4"/>
      <c r="Q19" s="1"/>
      <c r="R19" s="1"/>
      <c r="U19" s="14">
        <f t="shared" si="11"/>
        <v>0</v>
      </c>
      <c r="V19" s="14">
        <f t="shared" si="12"/>
        <v>0</v>
      </c>
    </row>
    <row r="20" spans="1:22" x14ac:dyDescent="0.25">
      <c r="A20" s="14" t="s">
        <v>2</v>
      </c>
      <c r="B20" s="21">
        <f>'Overview Sheet'!$C$8</f>
        <v>0.3125</v>
      </c>
      <c r="D20" s="77">
        <f t="shared" si="13"/>
        <v>44</v>
      </c>
      <c r="E20" s="78"/>
      <c r="F20" s="2"/>
      <c r="G20" s="2"/>
      <c r="H20" s="19">
        <f>IF($Q20="Leave",B20/2,IF($Q20="Leave AM",B20/2,IF($Q20="Sick",B20/2,IF($Q20="Bank Holiday",B20/2,IF($Q20="Other - Enter Details",B20/2,SUM(G20-F20))))))</f>
        <v>0</v>
      </c>
      <c r="I20" s="2"/>
      <c r="J20" s="3"/>
      <c r="K20" s="19">
        <f>IF($Q20="Leave",B20/2,IF($Q20="Leave PM",B20/2,IF($Q20="Sick",B20/2,IF($Q20="Bank Holiday",B20/2,IF($Q20="Other - Enter Details",B20/2,SUM(J20-I20))))))</f>
        <v>0</v>
      </c>
      <c r="L20" s="3"/>
      <c r="M20" s="19">
        <f t="shared" si="14"/>
        <v>0</v>
      </c>
      <c r="N20" s="23" t="str">
        <f t="shared" si="10"/>
        <v/>
      </c>
      <c r="O20" s="23">
        <f>IF(OR(G20&lt;&gt;"",J20&lt;&gt;"",Q20&lt;&gt;""),O19+N20,O19)</f>
        <v>0</v>
      </c>
      <c r="P20" s="4"/>
      <c r="Q20" s="1"/>
      <c r="R20" s="1"/>
      <c r="U20" s="14">
        <f t="shared" si="11"/>
        <v>0</v>
      </c>
      <c r="V20" s="14">
        <f t="shared" si="12"/>
        <v>0</v>
      </c>
    </row>
    <row r="21" spans="1:22" x14ac:dyDescent="0.25">
      <c r="A21" s="14" t="s">
        <v>3</v>
      </c>
      <c r="B21" s="21">
        <f>'Overview Sheet'!$C$9</f>
        <v>0.3125</v>
      </c>
      <c r="D21" s="77">
        <f t="shared" si="13"/>
        <v>45</v>
      </c>
      <c r="E21" s="78"/>
      <c r="F21" s="2"/>
      <c r="G21" s="2"/>
      <c r="H21" s="19">
        <f>IF($Q21="Leave",B21/2,IF($Q21="Leave AM",B21/2,IF($Q21="Sick",B21/2,IF($Q21="Bank Holiday",B21/2,IF($Q21="Other - Enter Details",B21/2,SUM(G21-F21))))))</f>
        <v>0</v>
      </c>
      <c r="I21" s="2"/>
      <c r="J21" s="2"/>
      <c r="K21" s="19">
        <f>IF($Q21="Leave",B21/2,IF($Q21="Leave PM",B21/2,IF($Q21="Sick",B21/2,IF($Q21="Bank Holiday",B21/2,IF($Q21="Other - Enter Details",B21/2,SUM(J21-I21))))))</f>
        <v>0</v>
      </c>
      <c r="L21" s="3"/>
      <c r="M21" s="19">
        <f t="shared" si="14"/>
        <v>0</v>
      </c>
      <c r="N21" s="23" t="str">
        <f t="shared" si="10"/>
        <v/>
      </c>
      <c r="O21" s="23">
        <f>IF(OR(G21&lt;&gt;"",J21&lt;&gt;"",Q21&lt;&gt;""),O20+N21,O20)</f>
        <v>0</v>
      </c>
      <c r="P21" s="4"/>
      <c r="Q21" s="1"/>
      <c r="R21" s="1"/>
      <c r="U21" s="14">
        <f t="shared" si="11"/>
        <v>0</v>
      </c>
      <c r="V21" s="14">
        <f t="shared" si="12"/>
        <v>0</v>
      </c>
    </row>
    <row r="22" spans="1:22" x14ac:dyDescent="0.25">
      <c r="A22" s="14" t="s">
        <v>4</v>
      </c>
      <c r="B22" s="21">
        <f>'Overview Sheet'!$C$10</f>
        <v>0.3125</v>
      </c>
      <c r="D22" s="77">
        <f t="shared" si="13"/>
        <v>46</v>
      </c>
      <c r="E22" s="78"/>
      <c r="F22" s="2"/>
      <c r="G22" s="2"/>
      <c r="H22" s="19">
        <f>IF($Q22="Leave",B22/2,IF($Q22="Leave AM",B22/2,IF($Q22="Sick",B22/2,IF($Q22="Bank Holiday",B22/2,IF($Q22="Other - Enter Details",B22/2,SUM(G22-F22))))))</f>
        <v>0</v>
      </c>
      <c r="I22" s="2"/>
      <c r="J22" s="2"/>
      <c r="K22" s="19">
        <f>IF($Q22="Leave",B22/2,IF($Q22="Leave PM",B22/2,IF($Q22="Sick",B22/2,IF($Q22="Bank Holiday",B22/2,IF($Q22="Other - Enter Details",B22/2,SUM(J22-I22))))))</f>
        <v>0</v>
      </c>
      <c r="L22" s="3"/>
      <c r="M22" s="19">
        <f t="shared" si="14"/>
        <v>0</v>
      </c>
      <c r="N22" s="23" t="str">
        <f t="shared" si="10"/>
        <v/>
      </c>
      <c r="O22" s="23">
        <f>IF(OR(G22&lt;&gt;"",J22&lt;&gt;"",Q22&lt;&gt;""),O21+N22,O21)</f>
        <v>0</v>
      </c>
      <c r="P22" s="4"/>
      <c r="Q22" s="1"/>
      <c r="R22" s="1"/>
      <c r="U22" s="14">
        <f t="shared" si="11"/>
        <v>0</v>
      </c>
      <c r="V22" s="14">
        <f t="shared" si="12"/>
        <v>0</v>
      </c>
    </row>
    <row r="23" spans="1:22" x14ac:dyDescent="0.25">
      <c r="D23" s="80"/>
      <c r="E23" s="81"/>
      <c r="F23" s="81"/>
      <c r="G23" s="81"/>
      <c r="H23" s="81"/>
      <c r="I23" s="81"/>
      <c r="J23" s="81"/>
      <c r="K23" s="81"/>
      <c r="L23" s="81"/>
      <c r="M23" s="81"/>
      <c r="N23" s="81"/>
      <c r="O23" s="81"/>
      <c r="P23" s="81"/>
      <c r="Q23" s="81"/>
      <c r="R23" s="82"/>
    </row>
    <row r="24" spans="1:22" x14ac:dyDescent="0.25">
      <c r="A24" s="14" t="s">
        <v>0</v>
      </c>
      <c r="B24" s="21">
        <f>'Overview Sheet'!$C$6</f>
        <v>0.3125</v>
      </c>
      <c r="D24" s="77">
        <f>D18+7</f>
        <v>49</v>
      </c>
      <c r="E24" s="78"/>
      <c r="F24" s="2"/>
      <c r="G24" s="2"/>
      <c r="H24" s="19">
        <f>IF($Q24="Leave",B24/2,IF($Q24="Leave AM",B24/2,IF($Q24="Sick",B24/2,IF($Q24="Bank Holiday",B24/2,IF($Q24="Other - Enter Details",B24/2,SUM(G24-F24))))))</f>
        <v>0</v>
      </c>
      <c r="I24" s="2"/>
      <c r="J24" s="2"/>
      <c r="K24" s="19">
        <f>IF($Q24="Leave",B24/2,IF($Q24="Leave PM",B24/2,IF($Q24="Sick",B24/2,IF($Q24="Bank Holiday",B24/2,IF($Q24="Other - Enter Details",B24/2,SUM(J24-I24))))))</f>
        <v>0</v>
      </c>
      <c r="L24" s="2"/>
      <c r="M24" s="19">
        <f>SUM(H24+K24)-L24</f>
        <v>0</v>
      </c>
      <c r="N24" s="23" t="str">
        <f t="shared" ref="N24:N28" si="15">IF(OR(G24&lt;&gt;"",J24&lt;&gt;"",Q24&lt;&gt;""),ROUND(M24-B24,15),"")</f>
        <v/>
      </c>
      <c r="O24" s="50">
        <f>IF(OR(G24&lt;&gt;"",J24&lt;&gt;"",Q24&lt;&gt;""),O22+N24,O22)</f>
        <v>0</v>
      </c>
      <c r="P24" s="4"/>
      <c r="Q24" s="1"/>
      <c r="R24" s="1"/>
      <c r="U24" s="14">
        <f t="shared" ref="U24:U28" si="16">IF(H24&gt;0.25,1,0)</f>
        <v>0</v>
      </c>
      <c r="V24" s="14">
        <f t="shared" ref="V24:V28" si="17">IF(K24&gt;0.25,1,0)</f>
        <v>0</v>
      </c>
    </row>
    <row r="25" spans="1:22" x14ac:dyDescent="0.25">
      <c r="A25" s="14" t="s">
        <v>1</v>
      </c>
      <c r="B25" s="21">
        <f>'Overview Sheet'!$C$7</f>
        <v>0.3125</v>
      </c>
      <c r="D25" s="77">
        <f t="shared" ref="D25:D28" si="18">D19+7</f>
        <v>50</v>
      </c>
      <c r="E25" s="78"/>
      <c r="F25" s="2"/>
      <c r="G25" s="2"/>
      <c r="H25" s="19">
        <f>IF($Q25="Leave",B25/2,IF($Q25="Leave AM",B25/2,IF($Q25="Sick",B25/2,IF($Q25="Bank Holiday",B25/2,IF($Q25="Other - Enter Details",B25/2,SUM(G25-F25))))))</f>
        <v>0</v>
      </c>
      <c r="I25" s="2"/>
      <c r="J25" s="2"/>
      <c r="K25" s="19">
        <f>IF($Q25="Leave",B25/2,IF($Q25="Leave PM",B25/2,IF($Q25="Sick",B25/2,IF($Q25="Bank Holiday",B25/2,IF($Q25="Other - Enter Details",B25/2,SUM(J25-I25))))))</f>
        <v>0</v>
      </c>
      <c r="L25" s="3"/>
      <c r="M25" s="19">
        <f t="shared" ref="M25:M28" si="19">H25+K25-L25</f>
        <v>0</v>
      </c>
      <c r="N25" s="23" t="str">
        <f t="shared" si="15"/>
        <v/>
      </c>
      <c r="O25" s="23">
        <f>IF(OR(G25&lt;&gt;"",J25&lt;&gt;"",Q25&lt;&gt;""),O24+N25,O24)</f>
        <v>0</v>
      </c>
      <c r="P25" s="4"/>
      <c r="Q25" s="1"/>
      <c r="R25" s="1"/>
      <c r="U25" s="14">
        <f t="shared" si="16"/>
        <v>0</v>
      </c>
      <c r="V25" s="14">
        <f t="shared" si="17"/>
        <v>0</v>
      </c>
    </row>
    <row r="26" spans="1:22" x14ac:dyDescent="0.25">
      <c r="A26" s="14" t="s">
        <v>2</v>
      </c>
      <c r="B26" s="21">
        <f>'Overview Sheet'!$C$8</f>
        <v>0.3125</v>
      </c>
      <c r="D26" s="77">
        <f t="shared" si="18"/>
        <v>51</v>
      </c>
      <c r="E26" s="78"/>
      <c r="F26" s="2"/>
      <c r="G26" s="2"/>
      <c r="H26" s="19">
        <f>IF($Q26="Leave",B26/2,IF($Q26="Leave AM",B26/2,IF($Q26="Sick",B26/2,IF($Q26="Bank Holiday",B26/2,IF($Q26="Other - Enter Details",B26/2,SUM(G26-F26))))))</f>
        <v>0</v>
      </c>
      <c r="I26" s="2"/>
      <c r="J26" s="2"/>
      <c r="K26" s="19">
        <f>IF($Q26="Leave",B26/2,IF($Q26="Leave PM",B26/2,IF($Q26="Sick",B26/2,IF($Q26="Bank Holiday",B26/2,IF($Q26="Other - Enter Details",B26/2,SUM(J26-I26))))))</f>
        <v>0</v>
      </c>
      <c r="L26" s="3"/>
      <c r="M26" s="19">
        <f t="shared" si="19"/>
        <v>0</v>
      </c>
      <c r="N26" s="23" t="str">
        <f t="shared" si="15"/>
        <v/>
      </c>
      <c r="O26" s="23">
        <f t="shared" ref="O26:O28" si="20">IF(OR(G26&lt;&gt;"",J26&lt;&gt;"",Q26&lt;&gt;""),O25+N26,O25)</f>
        <v>0</v>
      </c>
      <c r="P26" s="4"/>
      <c r="Q26" s="1"/>
      <c r="R26" s="1"/>
      <c r="U26" s="14">
        <f t="shared" si="16"/>
        <v>0</v>
      </c>
      <c r="V26" s="14">
        <f t="shared" si="17"/>
        <v>0</v>
      </c>
    </row>
    <row r="27" spans="1:22" x14ac:dyDescent="0.25">
      <c r="A27" s="14" t="s">
        <v>3</v>
      </c>
      <c r="B27" s="21">
        <f>'Overview Sheet'!$C$9</f>
        <v>0.3125</v>
      </c>
      <c r="D27" s="77">
        <f t="shared" si="18"/>
        <v>52</v>
      </c>
      <c r="E27" s="78"/>
      <c r="F27" s="2"/>
      <c r="G27" s="2"/>
      <c r="H27" s="19">
        <f>IF($Q27="Leave",B27/2,IF($Q27="Leave AM",B27/2,IF($Q27="Sick",B27/2,IF($Q27="Bank Holiday",B27/2,IF($Q27="Other - Enter Details",B27/2,SUM(G27-F27))))))</f>
        <v>0</v>
      </c>
      <c r="I27" s="2"/>
      <c r="J27" s="2"/>
      <c r="K27" s="19">
        <f>IF($Q27="Leave",B27/2,IF($Q27="Leave PM",B27/2,IF($Q27="Sick",B27/2,IF($Q27="Bank Holiday",B27/2,IF($Q27="Other - Enter Details",B27/2,SUM(J27-I27))))))</f>
        <v>0</v>
      </c>
      <c r="L27" s="3"/>
      <c r="M27" s="19">
        <f t="shared" si="19"/>
        <v>0</v>
      </c>
      <c r="N27" s="23" t="str">
        <f t="shared" si="15"/>
        <v/>
      </c>
      <c r="O27" s="23">
        <f t="shared" si="20"/>
        <v>0</v>
      </c>
      <c r="P27" s="4"/>
      <c r="Q27" s="1"/>
      <c r="R27" s="1"/>
      <c r="U27" s="14">
        <f t="shared" si="16"/>
        <v>0</v>
      </c>
      <c r="V27" s="14">
        <f t="shared" si="17"/>
        <v>0</v>
      </c>
    </row>
    <row r="28" spans="1:22" x14ac:dyDescent="0.25">
      <c r="A28" s="14" t="s">
        <v>4</v>
      </c>
      <c r="B28" s="21">
        <f>'Overview Sheet'!$C$10</f>
        <v>0.3125</v>
      </c>
      <c r="D28" s="77">
        <f t="shared" si="18"/>
        <v>53</v>
      </c>
      <c r="E28" s="78"/>
      <c r="F28" s="2"/>
      <c r="G28" s="2"/>
      <c r="H28" s="19">
        <f>IF($Q28="Leave",B28/2,IF($Q28="Leave AM",B28/2,IF($Q28="Sick",B28/2,IF($Q28="Bank Holiday",B28/2,IF($Q28="Other - Enter Details",B28/2,SUM(G28-F28))))))</f>
        <v>0</v>
      </c>
      <c r="I28" s="2"/>
      <c r="J28" s="2"/>
      <c r="K28" s="19">
        <f>IF($Q28="Leave",B28/2,IF($Q28="Leave PM",B28/2,IF($Q28="Sick",B28/2,IF($Q28="Bank Holiday",B28/2,IF($Q28="Other - Enter Details",B28/2,SUM(J28-I28))))))</f>
        <v>0</v>
      </c>
      <c r="L28" s="3"/>
      <c r="M28" s="19">
        <f t="shared" si="19"/>
        <v>0</v>
      </c>
      <c r="N28" s="23" t="str">
        <f t="shared" si="15"/>
        <v/>
      </c>
      <c r="O28" s="23">
        <f t="shared" si="20"/>
        <v>0</v>
      </c>
      <c r="P28" s="4"/>
      <c r="Q28" s="1"/>
      <c r="R28" s="1"/>
      <c r="U28" s="14">
        <f t="shared" si="16"/>
        <v>0</v>
      </c>
      <c r="V28" s="14">
        <f t="shared" si="17"/>
        <v>0</v>
      </c>
    </row>
    <row r="29" spans="1:22" x14ac:dyDescent="0.25">
      <c r="D29" s="80"/>
      <c r="E29" s="81"/>
      <c r="F29" s="81"/>
      <c r="G29" s="81"/>
      <c r="H29" s="81"/>
      <c r="I29" s="81"/>
      <c r="J29" s="81"/>
      <c r="K29" s="81"/>
      <c r="L29" s="81"/>
      <c r="M29" s="81"/>
      <c r="N29" s="81"/>
      <c r="O29" s="81"/>
      <c r="P29" s="81"/>
      <c r="Q29" s="81"/>
      <c r="R29" s="82"/>
      <c r="U29" s="14">
        <f>SUM(U6:V28)</f>
        <v>0</v>
      </c>
    </row>
    <row r="30" spans="1:22" ht="20.100000000000001" customHeight="1" thickBot="1" x14ac:dyDescent="0.3">
      <c r="D30" s="12" t="s">
        <v>35</v>
      </c>
      <c r="E30" s="72"/>
      <c r="F30" s="72"/>
      <c r="G30" s="72"/>
      <c r="H30" s="73" t="s">
        <v>36</v>
      </c>
      <c r="I30" s="73"/>
      <c r="J30" s="72"/>
      <c r="K30" s="72"/>
      <c r="L30" s="72"/>
      <c r="M30" s="72"/>
      <c r="N30" s="31"/>
      <c r="O30" s="11" t="s">
        <v>37</v>
      </c>
      <c r="P30" s="11"/>
      <c r="Q30" s="37" t="str">
        <f>IF(Q34=2,"You can only take one Flexi day per accounting period","")</f>
        <v/>
      </c>
      <c r="R30" s="13"/>
    </row>
    <row r="31" spans="1:22" ht="20.100000000000001" customHeight="1" thickBot="1" x14ac:dyDescent="0.3">
      <c r="D31" s="41" t="s">
        <v>38</v>
      </c>
      <c r="E31" s="66"/>
      <c r="F31" s="66"/>
      <c r="G31" s="66"/>
      <c r="H31" s="65" t="s">
        <v>38</v>
      </c>
      <c r="I31" s="65"/>
      <c r="J31" s="66"/>
      <c r="K31" s="66"/>
      <c r="L31" s="66"/>
      <c r="M31" s="66"/>
      <c r="N31" s="39"/>
      <c r="O31" s="49">
        <f>O28</f>
        <v>0</v>
      </c>
      <c r="P31" s="38"/>
      <c r="Q31" s="56" t="str">
        <f>IF(U29&gt;=1,"You should only work for a maximum of 6 hours without a break","")</f>
        <v/>
      </c>
      <c r="R31" s="42"/>
    </row>
    <row r="32" spans="1:22" x14ac:dyDescent="0.25">
      <c r="D32" s="43"/>
      <c r="E32" s="36"/>
      <c r="F32" s="44"/>
      <c r="G32" s="36"/>
      <c r="H32" s="36"/>
      <c r="I32" s="36"/>
      <c r="J32" s="36"/>
      <c r="K32" s="36"/>
      <c r="L32" s="36"/>
      <c r="M32" s="36"/>
      <c r="N32" s="45"/>
      <c r="O32" s="46" t="str">
        <f>IF(P32="","",'Overview Sheet'!$C$21)</f>
        <v/>
      </c>
      <c r="P32" s="44" t="str">
        <f>IF('Overview Sheet'!$C$21&gt;$O$31,"","Is the maximum you can carry forward per accounting period")</f>
        <v/>
      </c>
      <c r="Q32" s="36"/>
      <c r="R32" s="47"/>
    </row>
    <row r="33" spans="4:18" x14ac:dyDescent="0.25">
      <c r="D33" s="38"/>
      <c r="E33" s="38"/>
      <c r="F33" s="38"/>
      <c r="G33" s="38"/>
      <c r="H33" s="38"/>
      <c r="I33" s="38"/>
      <c r="J33" s="38"/>
      <c r="K33" s="38"/>
      <c r="L33" s="38"/>
      <c r="M33" s="38"/>
      <c r="N33" s="40"/>
      <c r="O33" s="40"/>
      <c r="P33" s="40"/>
      <c r="Q33" s="38"/>
      <c r="R33" s="38"/>
    </row>
    <row r="34" spans="4:18" hidden="1" x14ac:dyDescent="0.25">
      <c r="Q34" s="14">
        <f>COUNTIF(D6:R28,"Flexi")</f>
        <v>0</v>
      </c>
    </row>
  </sheetData>
  <sheetProtection password="DAC5" sheet="1" objects="1" scenarios="1" selectLockedCells="1"/>
  <mergeCells count="41">
    <mergeCell ref="E31:G31"/>
    <mergeCell ref="H31:I31"/>
    <mergeCell ref="J31:M31"/>
    <mergeCell ref="D26:E26"/>
    <mergeCell ref="D27:E27"/>
    <mergeCell ref="D28:E28"/>
    <mergeCell ref="D29:R29"/>
    <mergeCell ref="E30:G30"/>
    <mergeCell ref="H30:I30"/>
    <mergeCell ref="J30:M30"/>
    <mergeCell ref="D25:E25"/>
    <mergeCell ref="D14:E14"/>
    <mergeCell ref="D15:E15"/>
    <mergeCell ref="D16:E16"/>
    <mergeCell ref="D17:R17"/>
    <mergeCell ref="D18:E18"/>
    <mergeCell ref="D19:E19"/>
    <mergeCell ref="D20:E20"/>
    <mergeCell ref="D21:E21"/>
    <mergeCell ref="D22:E22"/>
    <mergeCell ref="D23:R23"/>
    <mergeCell ref="D24:E24"/>
    <mergeCell ref="D13:E13"/>
    <mergeCell ref="P4:P5"/>
    <mergeCell ref="Q4:Q5"/>
    <mergeCell ref="R4:R5"/>
    <mergeCell ref="D5:E5"/>
    <mergeCell ref="D6:E6"/>
    <mergeCell ref="D7:E7"/>
    <mergeCell ref="D8:E8"/>
    <mergeCell ref="D9:E9"/>
    <mergeCell ref="D10:E10"/>
    <mergeCell ref="D11:R11"/>
    <mergeCell ref="D12:E12"/>
    <mergeCell ref="E2:H2"/>
    <mergeCell ref="K2:N2"/>
    <mergeCell ref="K3:N3"/>
    <mergeCell ref="F4:H4"/>
    <mergeCell ref="I4:K4"/>
    <mergeCell ref="L4:L5"/>
    <mergeCell ref="M4:N4"/>
  </mergeCells>
  <conditionalFormatting sqref="H6:H10 H12:H16 H18:H22 H24:H28 K6:K10 K12:K16 K18:K22 K24:K28">
    <cfRule type="cellIs" dxfId="11" priority="1" operator="greaterThan">
      <formula>0.25</formula>
    </cfRule>
  </conditionalFormatting>
  <dataValidations disablePrompts="1" count="2">
    <dataValidation type="list" allowBlank="1" showInputMessage="1" showErrorMessage="1" sqref="Q6:Q10 Q12:Q16 Q18:Q22 Q24:Q28">
      <formula1>$T$6:$T$12</formula1>
    </dataValidation>
    <dataValidation type="decimal" allowBlank="1" showErrorMessage="1" sqref="L6:L10 L12:L16 L18:L22 L24:L28">
      <formula1>0</formula1>
      <formula2>7.3</formula2>
    </dataValidation>
  </dataValidations>
  <pageMargins left="0.25" right="0.25" top="0.75" bottom="0.75" header="0.3" footer="0.3"/>
  <pageSetup paperSize="9" scale="91" orientation="landscape"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34"/>
  <sheetViews>
    <sheetView showGridLines="0" showRowColHeaders="0" topLeftCell="C1" zoomScaleNormal="100" workbookViewId="0">
      <selection activeCell="F6" sqref="F6"/>
    </sheetView>
  </sheetViews>
  <sheetFormatPr defaultRowHeight="15" x14ac:dyDescent="0.25"/>
  <cols>
    <col min="1" max="2" width="9.140625" style="14" hidden="1" customWidth="1"/>
    <col min="3" max="3" width="6.140625" style="14" customWidth="1"/>
    <col min="4" max="4" width="7.7109375" style="14" customWidth="1"/>
    <col min="5" max="5" width="12.7109375" style="14" customWidth="1"/>
    <col min="6" max="13" width="6.7109375" style="14" customWidth="1"/>
    <col min="14" max="14" width="6.7109375" style="15" customWidth="1"/>
    <col min="15" max="16" width="7.7109375" style="15" customWidth="1"/>
    <col min="17" max="17" width="20.42578125" style="14" customWidth="1"/>
    <col min="18" max="18" width="39.140625" style="14" customWidth="1"/>
    <col min="19" max="19" width="9.140625" style="14"/>
    <col min="20" max="21" width="9.140625" style="14" hidden="1" customWidth="1"/>
    <col min="22" max="22" width="0" style="14" hidden="1" customWidth="1"/>
    <col min="23" max="16384" width="9.140625" style="14"/>
  </cols>
  <sheetData>
    <row r="1" spans="1:22" ht="21" customHeight="1" x14ac:dyDescent="0.25"/>
    <row r="2" spans="1:22" x14ac:dyDescent="0.25">
      <c r="D2" s="14" t="s">
        <v>31</v>
      </c>
      <c r="E2" s="67">
        <f>'Overview Sheet'!C3</f>
        <v>0</v>
      </c>
      <c r="F2" s="68"/>
      <c r="G2" s="68"/>
      <c r="H2" s="69"/>
      <c r="I2" s="15"/>
      <c r="J2" s="16" t="s">
        <v>33</v>
      </c>
      <c r="K2" s="70">
        <f>D6</f>
        <v>56</v>
      </c>
      <c r="L2" s="70"/>
      <c r="M2" s="70"/>
      <c r="N2" s="70"/>
    </row>
    <row r="3" spans="1:22" x14ac:dyDescent="0.25">
      <c r="F3" s="17"/>
      <c r="G3" s="17"/>
      <c r="H3" s="17"/>
      <c r="I3" s="17"/>
      <c r="J3" s="18" t="s">
        <v>32</v>
      </c>
      <c r="K3" s="71">
        <f>D28</f>
        <v>81</v>
      </c>
      <c r="L3" s="71"/>
      <c r="M3" s="71"/>
      <c r="N3" s="71"/>
    </row>
    <row r="4" spans="1:22" ht="15.75" customHeight="1" thickBot="1" x14ac:dyDescent="0.3">
      <c r="D4" s="5"/>
      <c r="E4" s="6"/>
      <c r="F4" s="79" t="s">
        <v>18</v>
      </c>
      <c r="G4" s="79"/>
      <c r="H4" s="79"/>
      <c r="I4" s="79" t="s">
        <v>19</v>
      </c>
      <c r="J4" s="79"/>
      <c r="K4" s="83"/>
      <c r="L4" s="84" t="s">
        <v>20</v>
      </c>
      <c r="M4" s="83" t="s">
        <v>21</v>
      </c>
      <c r="N4" s="83"/>
      <c r="O4" s="9" t="s">
        <v>27</v>
      </c>
      <c r="P4" s="79" t="s">
        <v>28</v>
      </c>
      <c r="Q4" s="79" t="s">
        <v>5</v>
      </c>
      <c r="R4" s="79" t="s">
        <v>29</v>
      </c>
    </row>
    <row r="5" spans="1:22" ht="15.75" thickBot="1" x14ac:dyDescent="0.3">
      <c r="A5" s="14" t="s">
        <v>10</v>
      </c>
      <c r="D5" s="86" t="s">
        <v>22</v>
      </c>
      <c r="E5" s="87"/>
      <c r="F5" s="7" t="s">
        <v>23</v>
      </c>
      <c r="G5" s="54" t="s">
        <v>24</v>
      </c>
      <c r="H5" s="54" t="s">
        <v>25</v>
      </c>
      <c r="I5" s="54" t="s">
        <v>23</v>
      </c>
      <c r="J5" s="54" t="s">
        <v>24</v>
      </c>
      <c r="K5" s="54" t="s">
        <v>25</v>
      </c>
      <c r="L5" s="85"/>
      <c r="M5" s="54" t="s">
        <v>17</v>
      </c>
      <c r="N5" s="55" t="s">
        <v>26</v>
      </c>
      <c r="O5" s="49">
        <f>IF('Period 2'!O32="",'Period 2'!O31,'Period 2'!O32)</f>
        <v>0</v>
      </c>
      <c r="P5" s="82"/>
      <c r="Q5" s="79"/>
      <c r="R5" s="79"/>
    </row>
    <row r="6" spans="1:22" x14ac:dyDescent="0.25">
      <c r="A6" s="14" t="s">
        <v>0</v>
      </c>
      <c r="B6" s="22">
        <f>'Overview Sheet'!$C$6</f>
        <v>0.3125</v>
      </c>
      <c r="D6" s="77">
        <f>'Period 2'!D28:E28+3</f>
        <v>56</v>
      </c>
      <c r="E6" s="78"/>
      <c r="F6" s="2"/>
      <c r="G6" s="2"/>
      <c r="H6" s="19">
        <f>IF($Q6="Leave",B6/2,IF($Q6="Leave AM",B6/2,IF($Q6="Sick",B6/2,IF($Q6="Bank Holiday",B6/2,IF($Q6="Other - Enter Details",B6/2,SUM(G6-F6))))))</f>
        <v>0</v>
      </c>
      <c r="I6" s="2"/>
      <c r="J6" s="2"/>
      <c r="K6" s="19">
        <f>IF($Q6="Leave",B6/2,IF($Q6="Leave PM",B6/2,IF($Q6="Sick",B6/2,IF($Q6="Bank Holiday",B6/2,IF($Q6="Other - Enter Details",B6/2,SUM(J6-I6))))))</f>
        <v>0</v>
      </c>
      <c r="L6" s="2"/>
      <c r="M6" s="19">
        <f>SUM(H6+K6)-L6</f>
        <v>0</v>
      </c>
      <c r="N6" s="23" t="str">
        <f>IF(OR(G6&lt;&gt;"",J6&lt;&gt;"",Q6&lt;&gt;""),ROUND(M6-B6,15),"")</f>
        <v/>
      </c>
      <c r="O6" s="50">
        <f>IF(OR(G6&lt;&gt;"",J6&lt;&gt;"",Q6&lt;&gt;""),O5+N6,O5)</f>
        <v>0</v>
      </c>
      <c r="P6" s="4"/>
      <c r="Q6" s="1"/>
      <c r="R6" s="1"/>
      <c r="T6" s="14" t="s">
        <v>5</v>
      </c>
      <c r="U6" s="14">
        <f>IF(H6&gt;0.25,1,0)</f>
        <v>0</v>
      </c>
      <c r="V6" s="14">
        <f>IF(K6&gt;0.25,1,0)</f>
        <v>0</v>
      </c>
    </row>
    <row r="7" spans="1:22" x14ac:dyDescent="0.25">
      <c r="A7" s="14" t="s">
        <v>1</v>
      </c>
      <c r="B7" s="22">
        <f>'Overview Sheet'!$C$7</f>
        <v>0.3125</v>
      </c>
      <c r="D7" s="77">
        <f>D6+1</f>
        <v>57</v>
      </c>
      <c r="E7" s="78"/>
      <c r="F7" s="2"/>
      <c r="G7" s="2"/>
      <c r="H7" s="19">
        <f>IF($Q7="Leave",B7/2,IF($Q7="Leave AM",B7/2,IF($Q7="Sick",B7/2,IF($Q7="Bank Holiday",B7/2,IF($Q7="Other - Enter Details",B7/2,SUM(G7-F7))))))</f>
        <v>0</v>
      </c>
      <c r="I7" s="2"/>
      <c r="J7" s="2"/>
      <c r="K7" s="19">
        <f>IF($Q7="Leave",B7/2,IF($Q7="Leave PM",B7/2,IF($Q7="Sick",B7/2,IF($Q7="Bank Holiday",B7/2,IF($Q7="Other - Enter Details",B7/2,SUM(J7-I7))))))</f>
        <v>0</v>
      </c>
      <c r="L7" s="3"/>
      <c r="M7" s="19">
        <f t="shared" ref="M7:M10" si="0">H7+K7-L7</f>
        <v>0</v>
      </c>
      <c r="N7" s="23" t="str">
        <f t="shared" ref="N7:N10" si="1">IF(OR(G7&lt;&gt;"",J7&lt;&gt;"",Q7&lt;&gt;""),ROUND(M7-B7,15),"")</f>
        <v/>
      </c>
      <c r="O7" s="23">
        <f>IF(OR(G7&lt;&gt;"",J7&lt;&gt;"",Q7&lt;&gt;""),O6+N7,O6)</f>
        <v>0</v>
      </c>
      <c r="P7" s="4"/>
      <c r="Q7" s="1"/>
      <c r="R7" s="1"/>
      <c r="T7" s="14" t="s">
        <v>6</v>
      </c>
      <c r="U7" s="14">
        <f t="shared" ref="U7:U10" si="2">IF(H7&gt;0.25,1,0)</f>
        <v>0</v>
      </c>
      <c r="V7" s="14">
        <f t="shared" ref="V7:V10" si="3">IF(K7&gt;0.25,1,0)</f>
        <v>0</v>
      </c>
    </row>
    <row r="8" spans="1:22" x14ac:dyDescent="0.25">
      <c r="A8" s="14" t="s">
        <v>2</v>
      </c>
      <c r="B8" s="22">
        <f>'Overview Sheet'!$C$8</f>
        <v>0.3125</v>
      </c>
      <c r="D8" s="77">
        <f t="shared" ref="D8:D10" si="4">D7+1</f>
        <v>58</v>
      </c>
      <c r="E8" s="78"/>
      <c r="F8" s="2"/>
      <c r="G8" s="2"/>
      <c r="H8" s="19">
        <f>IF($Q8="Leave",B8/2,IF($Q8="Leave AM",B8/2,IF($Q8="Sick",B8/2,IF($Q8="Bank Holiday",B8/2,IF($Q8="Other - Enter Details",B8/2,SUM(G8-F8))))))</f>
        <v>0</v>
      </c>
      <c r="I8" s="2"/>
      <c r="J8" s="2"/>
      <c r="K8" s="19">
        <f>IF($Q8="Leave",B8/2,IF($Q8="Leave PM",B8/2,IF($Q8="Sick",B8/2,IF($Q8="Bank Holiday",B8/2,IF($Q8="Other - Enter Details",B8/2,SUM(J8-I8))))))</f>
        <v>0</v>
      </c>
      <c r="L8" s="3"/>
      <c r="M8" s="19">
        <f t="shared" si="0"/>
        <v>0</v>
      </c>
      <c r="N8" s="23" t="str">
        <f t="shared" si="1"/>
        <v/>
      </c>
      <c r="O8" s="23">
        <f>IF(OR(G8&lt;&gt;"",J8&lt;&gt;"",Q8&lt;&gt;""),O7+N8,O7)</f>
        <v>0</v>
      </c>
      <c r="P8" s="4"/>
      <c r="Q8" s="1"/>
      <c r="R8" s="1"/>
      <c r="T8" s="14" t="s">
        <v>7</v>
      </c>
      <c r="U8" s="14">
        <f t="shared" si="2"/>
        <v>0</v>
      </c>
      <c r="V8" s="14">
        <f t="shared" si="3"/>
        <v>0</v>
      </c>
    </row>
    <row r="9" spans="1:22" x14ac:dyDescent="0.25">
      <c r="A9" s="14" t="s">
        <v>3</v>
      </c>
      <c r="B9" s="22">
        <f>'Overview Sheet'!$C$9</f>
        <v>0.3125</v>
      </c>
      <c r="D9" s="77">
        <f t="shared" si="4"/>
        <v>59</v>
      </c>
      <c r="E9" s="78"/>
      <c r="F9" s="2"/>
      <c r="G9" s="2"/>
      <c r="H9" s="19">
        <f>IF($Q9="Leave",B9/2,IF($Q9="Leave AM",B9/2,IF($Q9="Sick",B9/2,IF($Q9="Bank Holiday",B9/2,IF($Q9="Other - Enter Details",B9/2,SUM(G9-F9))))))</f>
        <v>0</v>
      </c>
      <c r="I9" s="2"/>
      <c r="J9" s="2"/>
      <c r="K9" s="19">
        <f>IF($Q9="Leave",B9/2,IF($Q9="Leave PM",B9/2,IF($Q9="Sick",B9/2,IF($Q9="Bank Holiday",B9/2,IF($Q9="Other - Enter Details",B9/2,SUM(J9-I9))))))</f>
        <v>0</v>
      </c>
      <c r="L9" s="3"/>
      <c r="M9" s="19">
        <f t="shared" si="0"/>
        <v>0</v>
      </c>
      <c r="N9" s="23" t="str">
        <f t="shared" si="1"/>
        <v/>
      </c>
      <c r="O9" s="23">
        <f>IF(OR(G9&lt;&gt;"",J9&lt;&gt;"",Q9&lt;&gt;""),O8+N9,O8)</f>
        <v>0</v>
      </c>
      <c r="P9" s="4"/>
      <c r="Q9" s="1"/>
      <c r="R9" s="1"/>
      <c r="T9" s="14" t="s">
        <v>11</v>
      </c>
      <c r="U9" s="14">
        <f t="shared" si="2"/>
        <v>0</v>
      </c>
      <c r="V9" s="14">
        <f t="shared" si="3"/>
        <v>0</v>
      </c>
    </row>
    <row r="10" spans="1:22" x14ac:dyDescent="0.25">
      <c r="A10" s="14" t="s">
        <v>4</v>
      </c>
      <c r="B10" s="22">
        <f>'Overview Sheet'!$C$10</f>
        <v>0.3125</v>
      </c>
      <c r="D10" s="77">
        <f t="shared" si="4"/>
        <v>60</v>
      </c>
      <c r="E10" s="78"/>
      <c r="F10" s="2"/>
      <c r="G10" s="2"/>
      <c r="H10" s="19">
        <f>IF($Q10="Leave",B10/2,IF($Q10="Leave AM",B10/2,IF($Q10="Sick",B10/2,IF($Q10="Bank Holiday",B10/2,IF($Q10="Other - Enter Details",B10/2,SUM(G10-F10))))))</f>
        <v>0</v>
      </c>
      <c r="I10" s="2"/>
      <c r="J10" s="2"/>
      <c r="K10" s="19">
        <f>IF($Q10="Leave",B10/2,IF($Q10="Leave PM",B10/2,IF($Q10="Sick",B10/2,IF($Q10="Bank Holiday",B10/2,IF($Q10="Other - Enter Details",B10/2,SUM(J10-I10))))))</f>
        <v>0</v>
      </c>
      <c r="L10" s="3"/>
      <c r="M10" s="19">
        <f t="shared" si="0"/>
        <v>0</v>
      </c>
      <c r="N10" s="23" t="str">
        <f t="shared" si="1"/>
        <v/>
      </c>
      <c r="O10" s="23">
        <f>IF(OR(G10&lt;&gt;"",J10&lt;&gt;"",Q10&lt;&gt;""),O9+N10,O9)</f>
        <v>0</v>
      </c>
      <c r="P10" s="4"/>
      <c r="Q10" s="1"/>
      <c r="R10" s="1"/>
      <c r="T10" s="14" t="s">
        <v>8</v>
      </c>
      <c r="U10" s="14">
        <f t="shared" si="2"/>
        <v>0</v>
      </c>
      <c r="V10" s="14">
        <f t="shared" si="3"/>
        <v>0</v>
      </c>
    </row>
    <row r="11" spans="1:22" x14ac:dyDescent="0.25">
      <c r="D11" s="80"/>
      <c r="E11" s="81"/>
      <c r="F11" s="81"/>
      <c r="G11" s="81"/>
      <c r="H11" s="81"/>
      <c r="I11" s="81"/>
      <c r="J11" s="81"/>
      <c r="K11" s="81"/>
      <c r="L11" s="81"/>
      <c r="M11" s="81"/>
      <c r="N11" s="81"/>
      <c r="O11" s="81"/>
      <c r="P11" s="81"/>
      <c r="Q11" s="81"/>
      <c r="R11" s="82"/>
      <c r="T11" s="14" t="s">
        <v>9</v>
      </c>
    </row>
    <row r="12" spans="1:22" x14ac:dyDescent="0.25">
      <c r="A12" s="14" t="s">
        <v>0</v>
      </c>
      <c r="B12" s="21">
        <f>'Overview Sheet'!$C$6</f>
        <v>0.3125</v>
      </c>
      <c r="D12" s="77">
        <f>D6+7</f>
        <v>63</v>
      </c>
      <c r="E12" s="78"/>
      <c r="F12" s="2"/>
      <c r="G12" s="2"/>
      <c r="H12" s="19">
        <f>IF($Q12="Leave",B12/2,IF($Q12="Leave AM",B12/2,IF($Q12="Sick",B12/2,IF($Q12="Bank Holiday",B12/2,IF($Q12="Other - Enter Details",B12/2,SUM(G12-F12))))))</f>
        <v>0</v>
      </c>
      <c r="I12" s="2"/>
      <c r="J12" s="2"/>
      <c r="K12" s="20">
        <f>IF($Q12="Leave",B12/2,IF($Q12="Leave PM",B12/2,IF($Q12="Sick",B12/2,IF($Q12="Bank Holiday",B12/2,IF($Q12="Other - Enter Details",B12/2,SUM(J12-I12))))))</f>
        <v>0</v>
      </c>
      <c r="L12" s="1"/>
      <c r="M12" s="19">
        <f>SUM(H12+K12)-L12</f>
        <v>0</v>
      </c>
      <c r="N12" s="23" t="str">
        <f t="shared" ref="N12:N16" si="5">IF(OR(G12&lt;&gt;"",J12&lt;&gt;"",Q12&lt;&gt;""),ROUND(M12-B12,15),"")</f>
        <v/>
      </c>
      <c r="O12" s="50">
        <f>IF(OR(G12&lt;&gt;"",J12&lt;&gt;"",Q12&lt;&gt;""),O10+N12,O10)</f>
        <v>0</v>
      </c>
      <c r="P12" s="4"/>
      <c r="Q12" s="1"/>
      <c r="R12" s="1"/>
      <c r="T12" s="14" t="s">
        <v>39</v>
      </c>
      <c r="U12" s="14">
        <f t="shared" ref="U12:U16" si="6">IF(H12&gt;0.25,1,0)</f>
        <v>0</v>
      </c>
      <c r="V12" s="14">
        <f t="shared" ref="V12:V16" si="7">IF(K12&gt;0.25,1,0)</f>
        <v>0</v>
      </c>
    </row>
    <row r="13" spans="1:22" x14ac:dyDescent="0.25">
      <c r="A13" s="14" t="s">
        <v>1</v>
      </c>
      <c r="B13" s="21">
        <f>'Overview Sheet'!$C$7</f>
        <v>0.3125</v>
      </c>
      <c r="D13" s="77">
        <f t="shared" ref="D13:D16" si="8">D7+7</f>
        <v>64</v>
      </c>
      <c r="E13" s="78"/>
      <c r="F13" s="2"/>
      <c r="G13" s="2"/>
      <c r="H13" s="19">
        <f>IF($Q13="Leave",B13/2,IF($Q13="Leave AM",B13/2,IF($Q13="Sick",B13/2,IF($Q13="Bank Holiday",B13/2,IF($Q13="Other - Enter Details",B13/2,SUM(G13-F13))))))</f>
        <v>0</v>
      </c>
      <c r="I13" s="2"/>
      <c r="J13" s="3"/>
      <c r="K13" s="20">
        <f>IF($Q13="Leave",B13/2,IF($Q13="Leave PM",B13/2,IF($Q13="Sick",B13/2,IF($Q13="Bank Holiday",B13/2,IF($Q13="Other - Enter Details",B13/2,SUM(J13-I13))))))</f>
        <v>0</v>
      </c>
      <c r="L13" s="1"/>
      <c r="M13" s="19">
        <f t="shared" ref="M13:M16" si="9">H13+K13-L13</f>
        <v>0</v>
      </c>
      <c r="N13" s="23" t="str">
        <f t="shared" si="5"/>
        <v/>
      </c>
      <c r="O13" s="23">
        <f>IF(OR(G13&lt;&gt;"",J13&lt;&gt;"",Q13&lt;&gt;""),O12+N13,O12)</f>
        <v>0</v>
      </c>
      <c r="P13" s="4"/>
      <c r="Q13" s="1"/>
      <c r="R13" s="1"/>
      <c r="U13" s="14">
        <f t="shared" si="6"/>
        <v>0</v>
      </c>
      <c r="V13" s="14">
        <f t="shared" si="7"/>
        <v>0</v>
      </c>
    </row>
    <row r="14" spans="1:22" x14ac:dyDescent="0.25">
      <c r="A14" s="14" t="s">
        <v>2</v>
      </c>
      <c r="B14" s="21">
        <f>'Overview Sheet'!$C$8</f>
        <v>0.3125</v>
      </c>
      <c r="D14" s="77">
        <f t="shared" si="8"/>
        <v>65</v>
      </c>
      <c r="E14" s="78"/>
      <c r="F14" s="2"/>
      <c r="G14" s="2"/>
      <c r="H14" s="19">
        <f>IF($Q14="Leave",B14/2,IF($Q14="Leave AM",B14/2,IF($Q14="Sick",B14/2,IF($Q14="Bank Holiday",B14/2,IF($Q14="Other - Enter Details",B14/2,SUM(G14-F14))))))</f>
        <v>0</v>
      </c>
      <c r="I14" s="2"/>
      <c r="J14" s="3"/>
      <c r="K14" s="20">
        <f>IF($Q14="Leave",B14/2,IF($Q14="Leave PM",B14/2,IF($Q14="Sick",B14/2,IF($Q14="Bank Holiday",B14/2,IF($Q14="Other - Enter Details",B14/2,SUM(J14-I14))))))</f>
        <v>0</v>
      </c>
      <c r="L14" s="1"/>
      <c r="M14" s="19">
        <f t="shared" si="9"/>
        <v>0</v>
      </c>
      <c r="N14" s="23" t="str">
        <f t="shared" si="5"/>
        <v/>
      </c>
      <c r="O14" s="23">
        <f>IF(OR(G14&lt;&gt;"",J14&lt;&gt;"",Q14&lt;&gt;""),O13+N14,O13)</f>
        <v>0</v>
      </c>
      <c r="P14" s="4"/>
      <c r="Q14" s="1"/>
      <c r="R14" s="1"/>
      <c r="U14" s="14">
        <f t="shared" si="6"/>
        <v>0</v>
      </c>
      <c r="V14" s="14">
        <f t="shared" si="7"/>
        <v>0</v>
      </c>
    </row>
    <row r="15" spans="1:22" x14ac:dyDescent="0.25">
      <c r="A15" s="14" t="s">
        <v>3</v>
      </c>
      <c r="B15" s="21">
        <f>'Overview Sheet'!$C$9</f>
        <v>0.3125</v>
      </c>
      <c r="D15" s="77">
        <f t="shared" si="8"/>
        <v>66</v>
      </c>
      <c r="E15" s="78"/>
      <c r="F15" s="2"/>
      <c r="G15" s="2"/>
      <c r="H15" s="19">
        <f>IF($Q15="Leave",B15/2,IF($Q15="Leave AM",B15/2,IF($Q15="Sick",B15/2,IF($Q15="Bank Holiday",B15/2,IF($Q15="Other - Enter Details",B15/2,SUM(G15-F15))))))</f>
        <v>0</v>
      </c>
      <c r="I15" s="2"/>
      <c r="J15" s="3"/>
      <c r="K15" s="20">
        <f>IF($Q15="Leave",B15/2,IF($Q15="Leave PM",B15/2,IF($Q15="Sick",B15/2,IF($Q15="Bank Holiday",B15/2,IF($Q15="Other - Enter Details",B15/2,SUM(J15-I15))))))</f>
        <v>0</v>
      </c>
      <c r="L15" s="1"/>
      <c r="M15" s="19">
        <f t="shared" si="9"/>
        <v>0</v>
      </c>
      <c r="N15" s="23" t="str">
        <f t="shared" si="5"/>
        <v/>
      </c>
      <c r="O15" s="23">
        <f>IF(OR(G15&lt;&gt;"",J15&lt;&gt;"",Q15&lt;&gt;""),O14+N15,O14)</f>
        <v>0</v>
      </c>
      <c r="P15" s="4"/>
      <c r="Q15" s="1"/>
      <c r="R15" s="1"/>
      <c r="U15" s="14">
        <f t="shared" si="6"/>
        <v>0</v>
      </c>
      <c r="V15" s="14">
        <f t="shared" si="7"/>
        <v>0</v>
      </c>
    </row>
    <row r="16" spans="1:22" x14ac:dyDescent="0.25">
      <c r="A16" s="14" t="s">
        <v>4</v>
      </c>
      <c r="B16" s="21">
        <f>'Overview Sheet'!$C$10</f>
        <v>0.3125</v>
      </c>
      <c r="D16" s="77">
        <f t="shared" si="8"/>
        <v>67</v>
      </c>
      <c r="E16" s="78"/>
      <c r="F16" s="2"/>
      <c r="G16" s="2"/>
      <c r="H16" s="19">
        <f>IF($Q16="Leave",B16/2,IF($Q16="Leave AM",B16/2,IF($Q16="Sick",B16/2,IF($Q16="Bank Holiday",B16/2,IF($Q16="Other - Enter Details",B16/2,SUM(G16-F16))))))</f>
        <v>0</v>
      </c>
      <c r="I16" s="2"/>
      <c r="J16" s="3"/>
      <c r="K16" s="20">
        <f>IF($Q16="Leave",B16/2,IF($Q16="Leave PM",B16/2,IF($Q16="Sick",B16/2,IF($Q16="Bank Holiday",B16/2,IF($Q16="Other - Enter Details",B16/2,SUM(J16-I16))))))</f>
        <v>0</v>
      </c>
      <c r="L16" s="1"/>
      <c r="M16" s="19">
        <f t="shared" si="9"/>
        <v>0</v>
      </c>
      <c r="N16" s="23" t="str">
        <f t="shared" si="5"/>
        <v/>
      </c>
      <c r="O16" s="23">
        <f>IF(OR(G16&lt;&gt;"",J16&lt;&gt;"",Q16&lt;&gt;""),O15+N16,O15)</f>
        <v>0</v>
      </c>
      <c r="P16" s="4"/>
      <c r="Q16" s="1"/>
      <c r="R16" s="1"/>
      <c r="U16" s="14">
        <f t="shared" si="6"/>
        <v>0</v>
      </c>
      <c r="V16" s="14">
        <f t="shared" si="7"/>
        <v>0</v>
      </c>
    </row>
    <row r="17" spans="1:22" x14ac:dyDescent="0.25">
      <c r="B17" s="21"/>
      <c r="D17" s="80"/>
      <c r="E17" s="81"/>
      <c r="F17" s="81"/>
      <c r="G17" s="81"/>
      <c r="H17" s="81"/>
      <c r="I17" s="81"/>
      <c r="J17" s="81"/>
      <c r="K17" s="81"/>
      <c r="L17" s="81"/>
      <c r="M17" s="81"/>
      <c r="N17" s="81"/>
      <c r="O17" s="81"/>
      <c r="P17" s="81"/>
      <c r="Q17" s="81"/>
      <c r="R17" s="82"/>
    </row>
    <row r="18" spans="1:22" x14ac:dyDescent="0.25">
      <c r="A18" s="14" t="s">
        <v>0</v>
      </c>
      <c r="B18" s="21">
        <f>'Overview Sheet'!$C$6</f>
        <v>0.3125</v>
      </c>
      <c r="D18" s="77">
        <f>D12+7</f>
        <v>70</v>
      </c>
      <c r="E18" s="78"/>
      <c r="F18" s="2"/>
      <c r="G18" s="2"/>
      <c r="H18" s="19">
        <f>IF($Q18="Leave",B18/2,IF($Q18="Leave AM",B18/2,IF($Q18="Sick",B18/2,IF($Q18="Bank Holiday",B18/2,IF($Q18="Other - Enter Details",B18/2,SUM(G18-F18))))))</f>
        <v>0</v>
      </c>
      <c r="I18" s="2"/>
      <c r="J18" s="3"/>
      <c r="K18" s="19">
        <f>IF($Q18="Leave",B18/2,IF($Q18="Leave PM",B18/2,IF($Q18="Sick",B18/2,IF($Q18="Bank Holiday",B18/2,IF($Q18="Other - Enter Details",B18/2,SUM(J18-I18))))))</f>
        <v>0</v>
      </c>
      <c r="L18" s="2"/>
      <c r="M18" s="19">
        <f>SUM(H18+K18)-L18</f>
        <v>0</v>
      </c>
      <c r="N18" s="23" t="str">
        <f t="shared" ref="N18:N22" si="10">IF(OR(G18&lt;&gt;"",J18&lt;&gt;"",Q18&lt;&gt;""),ROUND(M18-B18,15),"")</f>
        <v/>
      </c>
      <c r="O18" s="50">
        <f>IF(OR(G18&lt;&gt;"",J18&lt;&gt;"",Q18&lt;&gt;""),O16+N18,O16)</f>
        <v>0</v>
      </c>
      <c r="P18" s="4"/>
      <c r="Q18" s="1"/>
      <c r="R18" s="1"/>
      <c r="U18" s="14">
        <f t="shared" ref="U18:U22" si="11">IF(H18&gt;0.25,1,0)</f>
        <v>0</v>
      </c>
      <c r="V18" s="14">
        <f t="shared" ref="V18:V22" si="12">IF(K18&gt;0.25,1,0)</f>
        <v>0</v>
      </c>
    </row>
    <row r="19" spans="1:22" x14ac:dyDescent="0.25">
      <c r="A19" s="14" t="s">
        <v>1</v>
      </c>
      <c r="B19" s="21">
        <f>'Overview Sheet'!$C$7</f>
        <v>0.3125</v>
      </c>
      <c r="D19" s="77">
        <f t="shared" ref="D19:D22" si="13">D13+7</f>
        <v>71</v>
      </c>
      <c r="E19" s="78"/>
      <c r="F19" s="2"/>
      <c r="G19" s="2"/>
      <c r="H19" s="19">
        <f>IF($Q19="Leave",B19/2,IF($Q19="Leave AM",B19/2,IF($Q19="Sick",B19/2,IF($Q19="Bank Holiday",B19/2,IF($Q19="Other - Enter Details",B19/2,SUM(G19-F19))))))</f>
        <v>0</v>
      </c>
      <c r="I19" s="2"/>
      <c r="J19" s="3"/>
      <c r="K19" s="19">
        <f>IF($Q19="Leave",B19/2,IF($Q19="Leave PM",B19/2,IF($Q19="Sick",B19/2,IF($Q19="Bank Holiday",B19/2,IF($Q19="Other - Enter Details",B19/2,SUM(J19-I19))))))</f>
        <v>0</v>
      </c>
      <c r="L19" s="3"/>
      <c r="M19" s="19">
        <f t="shared" ref="M19:M22" si="14">H19+K19-L19</f>
        <v>0</v>
      </c>
      <c r="N19" s="23" t="str">
        <f t="shared" si="10"/>
        <v/>
      </c>
      <c r="O19" s="23">
        <f>IF(OR(G19&lt;&gt;"",J19&lt;&gt;"",Q19&lt;&gt;""),O18+N19,O18)</f>
        <v>0</v>
      </c>
      <c r="P19" s="4"/>
      <c r="Q19" s="1"/>
      <c r="R19" s="1"/>
      <c r="U19" s="14">
        <f t="shared" si="11"/>
        <v>0</v>
      </c>
      <c r="V19" s="14">
        <f t="shared" si="12"/>
        <v>0</v>
      </c>
    </row>
    <row r="20" spans="1:22" x14ac:dyDescent="0.25">
      <c r="A20" s="14" t="s">
        <v>2</v>
      </c>
      <c r="B20" s="21">
        <f>'Overview Sheet'!$C$8</f>
        <v>0.3125</v>
      </c>
      <c r="D20" s="77">
        <f t="shared" si="13"/>
        <v>72</v>
      </c>
      <c r="E20" s="78"/>
      <c r="F20" s="2"/>
      <c r="G20" s="2"/>
      <c r="H20" s="19">
        <f>IF($Q20="Leave",B20/2,IF($Q20="Leave AM",B20/2,IF($Q20="Sick",B20/2,IF($Q20="Bank Holiday",B20/2,IF($Q20="Other - Enter Details",B20/2,SUM(G20-F20))))))</f>
        <v>0</v>
      </c>
      <c r="I20" s="2"/>
      <c r="J20" s="3"/>
      <c r="K20" s="19">
        <f>IF($Q20="Leave",B20/2,IF($Q20="Leave PM",B20/2,IF($Q20="Sick",B20/2,IF($Q20="Bank Holiday",B20/2,IF($Q20="Other - Enter Details",B20/2,SUM(J20-I20))))))</f>
        <v>0</v>
      </c>
      <c r="L20" s="3"/>
      <c r="M20" s="19">
        <f t="shared" si="14"/>
        <v>0</v>
      </c>
      <c r="N20" s="23" t="str">
        <f t="shared" si="10"/>
        <v/>
      </c>
      <c r="O20" s="23">
        <f>IF(OR(G20&lt;&gt;"",J20&lt;&gt;"",Q20&lt;&gt;""),O19+N20,O19)</f>
        <v>0</v>
      </c>
      <c r="P20" s="4"/>
      <c r="Q20" s="1"/>
      <c r="R20" s="1"/>
      <c r="U20" s="14">
        <f t="shared" si="11"/>
        <v>0</v>
      </c>
      <c r="V20" s="14">
        <f t="shared" si="12"/>
        <v>0</v>
      </c>
    </row>
    <row r="21" spans="1:22" x14ac:dyDescent="0.25">
      <c r="A21" s="14" t="s">
        <v>3</v>
      </c>
      <c r="B21" s="21">
        <f>'Overview Sheet'!$C$9</f>
        <v>0.3125</v>
      </c>
      <c r="D21" s="77">
        <f t="shared" si="13"/>
        <v>73</v>
      </c>
      <c r="E21" s="78"/>
      <c r="F21" s="2"/>
      <c r="G21" s="2"/>
      <c r="H21" s="19">
        <f>IF($Q21="Leave",B21/2,IF($Q21="Leave AM",B21/2,IF($Q21="Sick",B21/2,IF($Q21="Bank Holiday",B21/2,IF($Q21="Other - Enter Details",B21/2,SUM(G21-F21))))))</f>
        <v>0</v>
      </c>
      <c r="I21" s="2"/>
      <c r="J21" s="2"/>
      <c r="K21" s="19">
        <f>IF($Q21="Leave",B21/2,IF($Q21="Leave PM",B21/2,IF($Q21="Sick",B21/2,IF($Q21="Bank Holiday",B21/2,IF($Q21="Other - Enter Details",B21/2,SUM(J21-I21))))))</f>
        <v>0</v>
      </c>
      <c r="L21" s="3"/>
      <c r="M21" s="19">
        <f t="shared" si="14"/>
        <v>0</v>
      </c>
      <c r="N21" s="23" t="str">
        <f t="shared" si="10"/>
        <v/>
      </c>
      <c r="O21" s="23">
        <f>IF(OR(G21&lt;&gt;"",J21&lt;&gt;"",Q21&lt;&gt;""),O20+N21,O20)</f>
        <v>0</v>
      </c>
      <c r="P21" s="4"/>
      <c r="Q21" s="1"/>
      <c r="R21" s="1"/>
      <c r="U21" s="14">
        <f t="shared" si="11"/>
        <v>0</v>
      </c>
      <c r="V21" s="14">
        <f t="shared" si="12"/>
        <v>0</v>
      </c>
    </row>
    <row r="22" spans="1:22" x14ac:dyDescent="0.25">
      <c r="A22" s="14" t="s">
        <v>4</v>
      </c>
      <c r="B22" s="21">
        <f>'Overview Sheet'!$C$10</f>
        <v>0.3125</v>
      </c>
      <c r="D22" s="77">
        <f t="shared" si="13"/>
        <v>74</v>
      </c>
      <c r="E22" s="78"/>
      <c r="F22" s="2"/>
      <c r="G22" s="2"/>
      <c r="H22" s="19">
        <f>IF($Q22="Leave",B22/2,IF($Q22="Leave AM",B22/2,IF($Q22="Sick",B22/2,IF($Q22="Bank Holiday",B22/2,IF($Q22="Other - Enter Details",B22/2,SUM(G22-F22))))))</f>
        <v>0</v>
      </c>
      <c r="I22" s="2"/>
      <c r="J22" s="2"/>
      <c r="K22" s="19">
        <f>IF($Q22="Leave",B22/2,IF($Q22="Leave PM",B22/2,IF($Q22="Sick",B22/2,IF($Q22="Bank Holiday",B22/2,IF($Q22="Other - Enter Details",B22/2,SUM(J22-I22))))))</f>
        <v>0</v>
      </c>
      <c r="L22" s="3"/>
      <c r="M22" s="19">
        <f t="shared" si="14"/>
        <v>0</v>
      </c>
      <c r="N22" s="23" t="str">
        <f t="shared" si="10"/>
        <v/>
      </c>
      <c r="O22" s="23">
        <f>IF(OR(G22&lt;&gt;"",J22&lt;&gt;"",Q22&lt;&gt;""),O21+N22,O21)</f>
        <v>0</v>
      </c>
      <c r="P22" s="4"/>
      <c r="Q22" s="1"/>
      <c r="R22" s="1"/>
      <c r="U22" s="14">
        <f t="shared" si="11"/>
        <v>0</v>
      </c>
      <c r="V22" s="14">
        <f t="shared" si="12"/>
        <v>0</v>
      </c>
    </row>
    <row r="23" spans="1:22" x14ac:dyDescent="0.25">
      <c r="D23" s="80"/>
      <c r="E23" s="81"/>
      <c r="F23" s="81"/>
      <c r="G23" s="81"/>
      <c r="H23" s="81"/>
      <c r="I23" s="81"/>
      <c r="J23" s="81"/>
      <c r="K23" s="81"/>
      <c r="L23" s="81"/>
      <c r="M23" s="81"/>
      <c r="N23" s="81"/>
      <c r="O23" s="81"/>
      <c r="P23" s="81"/>
      <c r="Q23" s="81"/>
      <c r="R23" s="82"/>
    </row>
    <row r="24" spans="1:22" x14ac:dyDescent="0.25">
      <c r="A24" s="14" t="s">
        <v>0</v>
      </c>
      <c r="B24" s="21">
        <f>'Overview Sheet'!$C$6</f>
        <v>0.3125</v>
      </c>
      <c r="D24" s="77">
        <f>D18+7</f>
        <v>77</v>
      </c>
      <c r="E24" s="78"/>
      <c r="F24" s="2"/>
      <c r="G24" s="2"/>
      <c r="H24" s="19">
        <f>IF($Q24="Leave",B24/2,IF($Q24="Leave AM",B24/2,IF($Q24="Sick",B24/2,IF($Q24="Bank Holiday",B24/2,IF($Q24="Other - Enter Details",B24/2,SUM(G24-F24))))))</f>
        <v>0</v>
      </c>
      <c r="I24" s="2"/>
      <c r="J24" s="2"/>
      <c r="K24" s="19">
        <f>IF($Q24="Leave",B24/2,IF($Q24="Leave PM",B24/2,IF($Q24="Sick",B24/2,IF($Q24="Bank Holiday",B24/2,IF($Q24="Other - Enter Details",B24/2,SUM(J24-I24))))))</f>
        <v>0</v>
      </c>
      <c r="L24" s="2"/>
      <c r="M24" s="19">
        <f>SUM(H24+K24)-L24</f>
        <v>0</v>
      </c>
      <c r="N24" s="23" t="str">
        <f t="shared" ref="N24:N28" si="15">IF(OR(G24&lt;&gt;"",J24&lt;&gt;"",Q24&lt;&gt;""),ROUND(M24-B24,15),"")</f>
        <v/>
      </c>
      <c r="O24" s="50">
        <f>IF(OR(G24&lt;&gt;"",J24&lt;&gt;"",Q24&lt;&gt;""),O22+N24,O22)</f>
        <v>0</v>
      </c>
      <c r="P24" s="4"/>
      <c r="Q24" s="1"/>
      <c r="R24" s="1"/>
      <c r="U24" s="14">
        <f t="shared" ref="U24:U28" si="16">IF(H24&gt;0.25,1,0)</f>
        <v>0</v>
      </c>
      <c r="V24" s="14">
        <f t="shared" ref="V24:V28" si="17">IF(K24&gt;0.25,1,0)</f>
        <v>0</v>
      </c>
    </row>
    <row r="25" spans="1:22" x14ac:dyDescent="0.25">
      <c r="A25" s="14" t="s">
        <v>1</v>
      </c>
      <c r="B25" s="21">
        <f>'Overview Sheet'!$C$7</f>
        <v>0.3125</v>
      </c>
      <c r="D25" s="77">
        <f t="shared" ref="D25:D28" si="18">D19+7</f>
        <v>78</v>
      </c>
      <c r="E25" s="78"/>
      <c r="F25" s="2"/>
      <c r="G25" s="2"/>
      <c r="H25" s="19">
        <f>IF($Q25="Leave",B25/2,IF($Q25="Leave AM",B25/2,IF($Q25="Sick",B25/2,IF($Q25="Bank Holiday",B25/2,IF($Q25="Other - Enter Details",B25/2,SUM(G25-F25))))))</f>
        <v>0</v>
      </c>
      <c r="I25" s="2"/>
      <c r="J25" s="2"/>
      <c r="K25" s="19">
        <f>IF($Q25="Leave",B25/2,IF($Q25="Leave PM",B25/2,IF($Q25="Sick",B25/2,IF($Q25="Bank Holiday",B25/2,IF($Q25="Other - Enter Details",B25/2,SUM(J25-I25))))))</f>
        <v>0</v>
      </c>
      <c r="L25" s="3"/>
      <c r="M25" s="19">
        <f t="shared" ref="M25:M28" si="19">H25+K25-L25</f>
        <v>0</v>
      </c>
      <c r="N25" s="23" t="str">
        <f t="shared" si="15"/>
        <v/>
      </c>
      <c r="O25" s="23">
        <f>IF(OR(G25&lt;&gt;"",J25&lt;&gt;"",Q25&lt;&gt;""),O24+N25,O24)</f>
        <v>0</v>
      </c>
      <c r="P25" s="4"/>
      <c r="Q25" s="1"/>
      <c r="R25" s="1"/>
      <c r="U25" s="14">
        <f t="shared" si="16"/>
        <v>0</v>
      </c>
      <c r="V25" s="14">
        <f t="shared" si="17"/>
        <v>0</v>
      </c>
    </row>
    <row r="26" spans="1:22" x14ac:dyDescent="0.25">
      <c r="A26" s="14" t="s">
        <v>2</v>
      </c>
      <c r="B26" s="21">
        <f>'Overview Sheet'!$C$8</f>
        <v>0.3125</v>
      </c>
      <c r="D26" s="77">
        <f t="shared" si="18"/>
        <v>79</v>
      </c>
      <c r="E26" s="78"/>
      <c r="F26" s="2"/>
      <c r="G26" s="2"/>
      <c r="H26" s="19">
        <f>IF($Q26="Leave",B26/2,IF($Q26="Leave AM",B26/2,IF($Q26="Sick",B26/2,IF($Q26="Bank Holiday",B26/2,IF($Q26="Other - Enter Details",B26/2,SUM(G26-F26))))))</f>
        <v>0</v>
      </c>
      <c r="I26" s="2"/>
      <c r="J26" s="2"/>
      <c r="K26" s="19">
        <f>IF($Q26="Leave",B26/2,IF($Q26="Leave PM",B26/2,IF($Q26="Sick",B26/2,IF($Q26="Bank Holiday",B26/2,IF($Q26="Other - Enter Details",B26/2,SUM(J26-I26))))))</f>
        <v>0</v>
      </c>
      <c r="L26" s="3"/>
      <c r="M26" s="19">
        <f t="shared" si="19"/>
        <v>0</v>
      </c>
      <c r="N26" s="23" t="str">
        <f t="shared" si="15"/>
        <v/>
      </c>
      <c r="O26" s="23">
        <f t="shared" ref="O26:O28" si="20">IF(OR(G26&lt;&gt;"",J26&lt;&gt;"",Q26&lt;&gt;""),O25+N26,O25)</f>
        <v>0</v>
      </c>
      <c r="P26" s="4"/>
      <c r="Q26" s="1"/>
      <c r="R26" s="1"/>
      <c r="U26" s="14">
        <f t="shared" si="16"/>
        <v>0</v>
      </c>
      <c r="V26" s="14">
        <f t="shared" si="17"/>
        <v>0</v>
      </c>
    </row>
    <row r="27" spans="1:22" x14ac:dyDescent="0.25">
      <c r="A27" s="14" t="s">
        <v>3</v>
      </c>
      <c r="B27" s="21">
        <f>'Overview Sheet'!$C$9</f>
        <v>0.3125</v>
      </c>
      <c r="D27" s="77">
        <f t="shared" si="18"/>
        <v>80</v>
      </c>
      <c r="E27" s="78"/>
      <c r="F27" s="2"/>
      <c r="G27" s="2"/>
      <c r="H27" s="19">
        <f>IF($Q27="Leave",B27/2,IF($Q27="Leave AM",B27/2,IF($Q27="Sick",B27/2,IF($Q27="Bank Holiday",B27/2,IF($Q27="Other - Enter Details",B27/2,SUM(G27-F27))))))</f>
        <v>0</v>
      </c>
      <c r="I27" s="2"/>
      <c r="J27" s="2"/>
      <c r="K27" s="19">
        <f>IF($Q27="Leave",B27/2,IF($Q27="Leave PM",B27/2,IF($Q27="Sick",B27/2,IF($Q27="Bank Holiday",B27/2,IF($Q27="Other - Enter Details",B27/2,SUM(J27-I27))))))</f>
        <v>0</v>
      </c>
      <c r="L27" s="3"/>
      <c r="M27" s="19">
        <f t="shared" si="19"/>
        <v>0</v>
      </c>
      <c r="N27" s="23" t="str">
        <f t="shared" si="15"/>
        <v/>
      </c>
      <c r="O27" s="23">
        <f t="shared" si="20"/>
        <v>0</v>
      </c>
      <c r="P27" s="4"/>
      <c r="Q27" s="1"/>
      <c r="R27" s="1"/>
      <c r="U27" s="14">
        <f t="shared" si="16"/>
        <v>0</v>
      </c>
      <c r="V27" s="14">
        <f t="shared" si="17"/>
        <v>0</v>
      </c>
    </row>
    <row r="28" spans="1:22" x14ac:dyDescent="0.25">
      <c r="A28" s="14" t="s">
        <v>4</v>
      </c>
      <c r="B28" s="21">
        <f>'Overview Sheet'!$C$10</f>
        <v>0.3125</v>
      </c>
      <c r="D28" s="77">
        <f t="shared" si="18"/>
        <v>81</v>
      </c>
      <c r="E28" s="78"/>
      <c r="F28" s="2"/>
      <c r="G28" s="2"/>
      <c r="H28" s="19">
        <f>IF($Q28="Leave",B28/2,IF($Q28="Leave AM",B28/2,IF($Q28="Sick",B28/2,IF($Q28="Bank Holiday",B28/2,IF($Q28="Other - Enter Details",B28/2,SUM(G28-F28))))))</f>
        <v>0</v>
      </c>
      <c r="I28" s="2"/>
      <c r="J28" s="2"/>
      <c r="K28" s="19">
        <f>IF($Q28="Leave",B28/2,IF($Q28="Leave PM",B28/2,IF($Q28="Sick",B28/2,IF($Q28="Bank Holiday",B28/2,IF($Q28="Other - Enter Details",B28/2,SUM(J28-I28))))))</f>
        <v>0</v>
      </c>
      <c r="L28" s="3"/>
      <c r="M28" s="19">
        <f t="shared" si="19"/>
        <v>0</v>
      </c>
      <c r="N28" s="23" t="str">
        <f t="shared" si="15"/>
        <v/>
      </c>
      <c r="O28" s="23">
        <f t="shared" si="20"/>
        <v>0</v>
      </c>
      <c r="P28" s="4"/>
      <c r="Q28" s="1"/>
      <c r="R28" s="1"/>
      <c r="U28" s="14">
        <f t="shared" si="16"/>
        <v>0</v>
      </c>
      <c r="V28" s="14">
        <f t="shared" si="17"/>
        <v>0</v>
      </c>
    </row>
    <row r="29" spans="1:22" x14ac:dyDescent="0.25">
      <c r="D29" s="80"/>
      <c r="E29" s="81"/>
      <c r="F29" s="81"/>
      <c r="G29" s="81"/>
      <c r="H29" s="81"/>
      <c r="I29" s="81"/>
      <c r="J29" s="81"/>
      <c r="K29" s="81"/>
      <c r="L29" s="81"/>
      <c r="M29" s="81"/>
      <c r="N29" s="81"/>
      <c r="O29" s="81"/>
      <c r="P29" s="81"/>
      <c r="Q29" s="81"/>
      <c r="R29" s="82"/>
      <c r="U29" s="14">
        <f>SUM(U6:V28)</f>
        <v>0</v>
      </c>
    </row>
    <row r="30" spans="1:22" ht="20.100000000000001" customHeight="1" thickBot="1" x14ac:dyDescent="0.3">
      <c r="D30" s="12" t="s">
        <v>35</v>
      </c>
      <c r="E30" s="72"/>
      <c r="F30" s="72"/>
      <c r="G30" s="72"/>
      <c r="H30" s="73" t="s">
        <v>36</v>
      </c>
      <c r="I30" s="73"/>
      <c r="J30" s="72"/>
      <c r="K30" s="72"/>
      <c r="L30" s="72"/>
      <c r="M30" s="72"/>
      <c r="N30" s="53"/>
      <c r="O30" s="11" t="s">
        <v>37</v>
      </c>
      <c r="P30" s="11"/>
      <c r="Q30" s="37" t="str">
        <f>IF(Q34=2,"You can only take one Flexi day per accounting period","")</f>
        <v/>
      </c>
      <c r="R30" s="13"/>
    </row>
    <row r="31" spans="1:22" ht="20.100000000000001" customHeight="1" thickBot="1" x14ac:dyDescent="0.3">
      <c r="D31" s="41" t="s">
        <v>38</v>
      </c>
      <c r="E31" s="66"/>
      <c r="F31" s="66"/>
      <c r="G31" s="66"/>
      <c r="H31" s="65" t="s">
        <v>38</v>
      </c>
      <c r="I31" s="65"/>
      <c r="J31" s="66"/>
      <c r="K31" s="66"/>
      <c r="L31" s="66"/>
      <c r="M31" s="66"/>
      <c r="N31" s="52"/>
      <c r="O31" s="49">
        <f>O28</f>
        <v>0</v>
      </c>
      <c r="P31" s="38"/>
      <c r="Q31" s="56" t="str">
        <f>IF(U29&gt;=1,"You should only work for a maximum of 6 hours without a break","")</f>
        <v/>
      </c>
      <c r="R31" s="42"/>
    </row>
    <row r="32" spans="1:22" x14ac:dyDescent="0.25">
      <c r="D32" s="43"/>
      <c r="E32" s="36"/>
      <c r="F32" s="44"/>
      <c r="G32" s="36"/>
      <c r="H32" s="36"/>
      <c r="I32" s="36"/>
      <c r="J32" s="36"/>
      <c r="K32" s="36"/>
      <c r="L32" s="36"/>
      <c r="M32" s="36"/>
      <c r="N32" s="45"/>
      <c r="O32" s="46" t="str">
        <f>IF(P32="","",'Overview Sheet'!$C$21)</f>
        <v/>
      </c>
      <c r="P32" s="44" t="str">
        <f>IF('Overview Sheet'!$C$21&gt;$O$31,"","Is the maximum you can carry forward per accounting period")</f>
        <v/>
      </c>
      <c r="Q32" s="36"/>
      <c r="R32" s="47"/>
    </row>
    <row r="33" spans="4:18" x14ac:dyDescent="0.25">
      <c r="D33" s="38"/>
      <c r="E33" s="38"/>
      <c r="F33" s="38"/>
      <c r="G33" s="38"/>
      <c r="H33" s="38"/>
      <c r="I33" s="38"/>
      <c r="J33" s="38"/>
      <c r="K33" s="38"/>
      <c r="L33" s="38"/>
      <c r="M33" s="38"/>
      <c r="N33" s="40"/>
      <c r="O33" s="40"/>
      <c r="P33" s="40"/>
      <c r="Q33" s="38"/>
      <c r="R33" s="38"/>
    </row>
    <row r="34" spans="4:18" ht="15" hidden="1" customHeight="1" x14ac:dyDescent="0.25">
      <c r="Q34" s="14">
        <f>COUNTIF(D6:R28,"Flexi")</f>
        <v>0</v>
      </c>
    </row>
  </sheetData>
  <sheetProtection password="DAC5" sheet="1" objects="1" scenarios="1" selectLockedCells="1"/>
  <mergeCells count="41">
    <mergeCell ref="E31:G31"/>
    <mergeCell ref="H31:I31"/>
    <mergeCell ref="J31:M31"/>
    <mergeCell ref="D26:E26"/>
    <mergeCell ref="D27:E27"/>
    <mergeCell ref="D28:E28"/>
    <mergeCell ref="D29:R29"/>
    <mergeCell ref="E30:G30"/>
    <mergeCell ref="H30:I30"/>
    <mergeCell ref="J30:M30"/>
    <mergeCell ref="D25:E25"/>
    <mergeCell ref="D14:E14"/>
    <mergeCell ref="D15:E15"/>
    <mergeCell ref="D16:E16"/>
    <mergeCell ref="D17:R17"/>
    <mergeCell ref="D18:E18"/>
    <mergeCell ref="D19:E19"/>
    <mergeCell ref="D20:E20"/>
    <mergeCell ref="D21:E21"/>
    <mergeCell ref="D22:E22"/>
    <mergeCell ref="D23:R23"/>
    <mergeCell ref="D24:E24"/>
    <mergeCell ref="D13:E13"/>
    <mergeCell ref="P4:P5"/>
    <mergeCell ref="Q4:Q5"/>
    <mergeCell ref="R4:R5"/>
    <mergeCell ref="D5:E5"/>
    <mergeCell ref="D6:E6"/>
    <mergeCell ref="D7:E7"/>
    <mergeCell ref="D8:E8"/>
    <mergeCell ref="D9:E9"/>
    <mergeCell ref="D10:E10"/>
    <mergeCell ref="D11:R11"/>
    <mergeCell ref="D12:E12"/>
    <mergeCell ref="E2:H2"/>
    <mergeCell ref="K2:N2"/>
    <mergeCell ref="K3:N3"/>
    <mergeCell ref="F4:H4"/>
    <mergeCell ref="I4:K4"/>
    <mergeCell ref="L4:L5"/>
    <mergeCell ref="M4:N4"/>
  </mergeCells>
  <conditionalFormatting sqref="H6:H10 H12:H16 H18:H22 H24:H28 K6:K10 K12:K16 K18:K22 K24:K28">
    <cfRule type="cellIs" dxfId="10" priority="1" operator="greaterThan">
      <formula>0.25</formula>
    </cfRule>
  </conditionalFormatting>
  <dataValidations disablePrompts="1" count="2">
    <dataValidation type="decimal" allowBlank="1" showErrorMessage="1" sqref="L6:L10 L12:L16 L18:L22 L24:L28">
      <formula1>0</formula1>
      <formula2>7.3</formula2>
    </dataValidation>
    <dataValidation type="list" allowBlank="1" showInputMessage="1" showErrorMessage="1" sqref="Q6:Q10 Q12:Q16 Q18:Q22 Q24:Q28">
      <formula1>$T$6:$T$12</formula1>
    </dataValidation>
  </dataValidations>
  <pageMargins left="0.25" right="0.25" top="0.75" bottom="0.75" header="0.3" footer="0.3"/>
  <pageSetup paperSize="9" scale="91" orientation="landscape"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34"/>
  <sheetViews>
    <sheetView showGridLines="0" showRowColHeaders="0" topLeftCell="C1" zoomScaleNormal="100" workbookViewId="0">
      <selection activeCell="P6" sqref="P6"/>
    </sheetView>
  </sheetViews>
  <sheetFormatPr defaultRowHeight="15" x14ac:dyDescent="0.25"/>
  <cols>
    <col min="1" max="2" width="9.140625" style="14" hidden="1" customWidth="1"/>
    <col min="3" max="3" width="6.140625" style="14" customWidth="1"/>
    <col min="4" max="4" width="7.7109375" style="14" customWidth="1"/>
    <col min="5" max="5" width="12.7109375" style="14" customWidth="1"/>
    <col min="6" max="13" width="6.7109375" style="14" customWidth="1"/>
    <col min="14" max="14" width="6.7109375" style="15" customWidth="1"/>
    <col min="15" max="16" width="7.7109375" style="15" customWidth="1"/>
    <col min="17" max="17" width="20.42578125" style="14" customWidth="1"/>
    <col min="18" max="18" width="39.140625" style="14" customWidth="1"/>
    <col min="19" max="19" width="9.140625" style="14"/>
    <col min="20" max="21" width="9.140625" style="14" hidden="1" customWidth="1"/>
    <col min="22" max="22" width="0" style="14" hidden="1" customWidth="1"/>
    <col min="23" max="16384" width="9.140625" style="14"/>
  </cols>
  <sheetData>
    <row r="1" spans="1:22" ht="21" customHeight="1" x14ac:dyDescent="0.25"/>
    <row r="2" spans="1:22" x14ac:dyDescent="0.25">
      <c r="D2" s="14" t="s">
        <v>31</v>
      </c>
      <c r="E2" s="67">
        <f>'Overview Sheet'!C3</f>
        <v>0</v>
      </c>
      <c r="F2" s="68"/>
      <c r="G2" s="68"/>
      <c r="H2" s="69"/>
      <c r="I2" s="15"/>
      <c r="J2" s="16" t="s">
        <v>33</v>
      </c>
      <c r="K2" s="70">
        <f>D6</f>
        <v>84</v>
      </c>
      <c r="L2" s="70"/>
      <c r="M2" s="70"/>
      <c r="N2" s="70"/>
    </row>
    <row r="3" spans="1:22" x14ac:dyDescent="0.25">
      <c r="F3" s="17"/>
      <c r="G3" s="17"/>
      <c r="H3" s="17"/>
      <c r="I3" s="17"/>
      <c r="J3" s="18" t="s">
        <v>32</v>
      </c>
      <c r="K3" s="71">
        <f>D28</f>
        <v>109</v>
      </c>
      <c r="L3" s="71"/>
      <c r="M3" s="71"/>
      <c r="N3" s="71"/>
    </row>
    <row r="4" spans="1:22" ht="15.75" customHeight="1" thickBot="1" x14ac:dyDescent="0.3">
      <c r="D4" s="5"/>
      <c r="E4" s="6"/>
      <c r="F4" s="79" t="s">
        <v>18</v>
      </c>
      <c r="G4" s="79"/>
      <c r="H4" s="79"/>
      <c r="I4" s="79" t="s">
        <v>19</v>
      </c>
      <c r="J4" s="79"/>
      <c r="K4" s="83"/>
      <c r="L4" s="84" t="s">
        <v>20</v>
      </c>
      <c r="M4" s="83" t="s">
        <v>21</v>
      </c>
      <c r="N4" s="83"/>
      <c r="O4" s="9" t="s">
        <v>27</v>
      </c>
      <c r="P4" s="79" t="s">
        <v>28</v>
      </c>
      <c r="Q4" s="79" t="s">
        <v>5</v>
      </c>
      <c r="R4" s="79" t="s">
        <v>29</v>
      </c>
    </row>
    <row r="5" spans="1:22" ht="15.75" thickBot="1" x14ac:dyDescent="0.3">
      <c r="A5" s="14" t="s">
        <v>10</v>
      </c>
      <c r="D5" s="86" t="s">
        <v>22</v>
      </c>
      <c r="E5" s="87"/>
      <c r="F5" s="7" t="s">
        <v>23</v>
      </c>
      <c r="G5" s="54" t="s">
        <v>24</v>
      </c>
      <c r="H5" s="54" t="s">
        <v>25</v>
      </c>
      <c r="I5" s="54" t="s">
        <v>23</v>
      </c>
      <c r="J5" s="54" t="s">
        <v>24</v>
      </c>
      <c r="K5" s="54" t="s">
        <v>25</v>
      </c>
      <c r="L5" s="85"/>
      <c r="M5" s="54" t="s">
        <v>17</v>
      </c>
      <c r="N5" s="55" t="s">
        <v>26</v>
      </c>
      <c r="O5" s="49">
        <f>IF('Period 3'!O32="",'Period 3'!O31,'Period 3'!O32)</f>
        <v>0</v>
      </c>
      <c r="P5" s="82"/>
      <c r="Q5" s="79"/>
      <c r="R5" s="79"/>
    </row>
    <row r="6" spans="1:22" x14ac:dyDescent="0.25">
      <c r="A6" s="14" t="s">
        <v>0</v>
      </c>
      <c r="B6" s="22">
        <f>'Overview Sheet'!$C$6</f>
        <v>0.3125</v>
      </c>
      <c r="D6" s="77">
        <f>'Period 3'!D28:E28+3</f>
        <v>84</v>
      </c>
      <c r="E6" s="78"/>
      <c r="F6" s="2"/>
      <c r="G6" s="2"/>
      <c r="H6" s="19">
        <f>IF($Q6="Leave",B6/2,IF($Q6="Leave AM",B6/2,IF($Q6="Sick",B6/2,IF($Q6="Bank Holiday",B6/2,IF($Q6="Other - Enter Details",B6/2,SUM(G6-F6))))))</f>
        <v>0</v>
      </c>
      <c r="I6" s="2"/>
      <c r="J6" s="2"/>
      <c r="K6" s="19">
        <f>IF($Q6="Leave",B6/2,IF($Q6="Leave PM",B6/2,IF($Q6="Sick",B6/2,IF($Q6="Bank Holiday",B6/2,IF($Q6="Other - Enter Details",B6/2,SUM(J6-I6))))))</f>
        <v>0</v>
      </c>
      <c r="L6" s="2"/>
      <c r="M6" s="19">
        <f>SUM(H6+K6)-L6</f>
        <v>0</v>
      </c>
      <c r="N6" s="23" t="str">
        <f>IF(OR(G6&lt;&gt;"",J6&lt;&gt;"",Q6&lt;&gt;""),ROUND(M6-B6,15),"")</f>
        <v/>
      </c>
      <c r="O6" s="50">
        <f>IF(OR(G6&lt;&gt;"",J6&lt;&gt;"",Q6&lt;&gt;""),O5+N6,O5)</f>
        <v>0</v>
      </c>
      <c r="P6" s="4"/>
      <c r="Q6" s="1"/>
      <c r="R6" s="1"/>
      <c r="T6" s="14" t="s">
        <v>5</v>
      </c>
      <c r="U6" s="14">
        <f>IF(H6&gt;0.25,1,0)</f>
        <v>0</v>
      </c>
      <c r="V6" s="14">
        <f>IF(K6&gt;0.25,1,0)</f>
        <v>0</v>
      </c>
    </row>
    <row r="7" spans="1:22" x14ac:dyDescent="0.25">
      <c r="A7" s="14" t="s">
        <v>1</v>
      </c>
      <c r="B7" s="22">
        <f>'Overview Sheet'!$C$7</f>
        <v>0.3125</v>
      </c>
      <c r="D7" s="77">
        <f>D6+1</f>
        <v>85</v>
      </c>
      <c r="E7" s="78"/>
      <c r="F7" s="2"/>
      <c r="G7" s="2"/>
      <c r="H7" s="19">
        <f>IF($Q7="Leave",B7/2,IF($Q7="Leave AM",B7/2,IF($Q7="Sick",B7/2,IF($Q7="Bank Holiday",B7/2,IF($Q7="Other - Enter Details",B7/2,SUM(G7-F7))))))</f>
        <v>0</v>
      </c>
      <c r="I7" s="2"/>
      <c r="J7" s="2"/>
      <c r="K7" s="19">
        <f>IF($Q7="Leave",B7/2,IF($Q7="Leave PM",B7/2,IF($Q7="Sick",B7/2,IF($Q7="Bank Holiday",B7/2,IF($Q7="Other - Enter Details",B7/2,SUM(J7-I7))))))</f>
        <v>0</v>
      </c>
      <c r="L7" s="3"/>
      <c r="M7" s="19">
        <f t="shared" ref="M7:M10" si="0">H7+K7-L7</f>
        <v>0</v>
      </c>
      <c r="N7" s="23" t="str">
        <f t="shared" ref="N7:N10" si="1">IF(OR(G7&lt;&gt;"",J7&lt;&gt;"",Q7&lt;&gt;""),ROUND(M7-B7,15),"")</f>
        <v/>
      </c>
      <c r="O7" s="23">
        <f>IF(OR(G7&lt;&gt;"",J7&lt;&gt;"",Q7&lt;&gt;""),O6+N7,O6)</f>
        <v>0</v>
      </c>
      <c r="P7" s="4"/>
      <c r="Q7" s="1"/>
      <c r="R7" s="1"/>
      <c r="T7" s="14" t="s">
        <v>6</v>
      </c>
      <c r="U7" s="14">
        <f t="shared" ref="U7:U10" si="2">IF(H7&gt;0.25,1,0)</f>
        <v>0</v>
      </c>
      <c r="V7" s="14">
        <f t="shared" ref="V7:V10" si="3">IF(K7&gt;0.25,1,0)</f>
        <v>0</v>
      </c>
    </row>
    <row r="8" spans="1:22" x14ac:dyDescent="0.25">
      <c r="A8" s="14" t="s">
        <v>2</v>
      </c>
      <c r="B8" s="22">
        <f>'Overview Sheet'!$C$8</f>
        <v>0.3125</v>
      </c>
      <c r="D8" s="77">
        <f t="shared" ref="D8:D10" si="4">D7+1</f>
        <v>86</v>
      </c>
      <c r="E8" s="78"/>
      <c r="F8" s="2"/>
      <c r="G8" s="2"/>
      <c r="H8" s="19">
        <f>IF($Q8="Leave",B8/2,IF($Q8="Leave AM",B8/2,IF($Q8="Sick",B8/2,IF($Q8="Bank Holiday",B8/2,IF($Q8="Other - Enter Details",B8/2,SUM(G8-F8))))))</f>
        <v>0</v>
      </c>
      <c r="I8" s="2"/>
      <c r="J8" s="2"/>
      <c r="K8" s="19">
        <f>IF($Q8="Leave",B8/2,IF($Q8="Leave PM",B8/2,IF($Q8="Sick",B8/2,IF($Q8="Bank Holiday",B8/2,IF($Q8="Other - Enter Details",B8/2,SUM(J8-I8))))))</f>
        <v>0</v>
      </c>
      <c r="L8" s="3"/>
      <c r="M8" s="19">
        <f t="shared" si="0"/>
        <v>0</v>
      </c>
      <c r="N8" s="23" t="str">
        <f t="shared" si="1"/>
        <v/>
      </c>
      <c r="O8" s="23">
        <f>IF(OR(G8&lt;&gt;"",J8&lt;&gt;"",Q8&lt;&gt;""),O7+N8,O7)</f>
        <v>0</v>
      </c>
      <c r="P8" s="4"/>
      <c r="Q8" s="1"/>
      <c r="R8" s="1"/>
      <c r="T8" s="14" t="s">
        <v>7</v>
      </c>
      <c r="U8" s="14">
        <f t="shared" si="2"/>
        <v>0</v>
      </c>
      <c r="V8" s="14">
        <f t="shared" si="3"/>
        <v>0</v>
      </c>
    </row>
    <row r="9" spans="1:22" x14ac:dyDescent="0.25">
      <c r="A9" s="14" t="s">
        <v>3</v>
      </c>
      <c r="B9" s="22">
        <f>'Overview Sheet'!$C$9</f>
        <v>0.3125</v>
      </c>
      <c r="D9" s="77">
        <f t="shared" si="4"/>
        <v>87</v>
      </c>
      <c r="E9" s="78"/>
      <c r="F9" s="2"/>
      <c r="G9" s="2"/>
      <c r="H9" s="19">
        <f>IF($Q9="Leave",B9/2,IF($Q9="Leave AM",B9/2,IF($Q9="Sick",B9/2,IF($Q9="Bank Holiday",B9/2,IF($Q9="Other - Enter Details",B9/2,SUM(G9-F9))))))</f>
        <v>0</v>
      </c>
      <c r="I9" s="2"/>
      <c r="J9" s="2"/>
      <c r="K9" s="19">
        <f>IF($Q9="Leave",B9/2,IF($Q9="Leave PM",B9/2,IF($Q9="Sick",B9/2,IF($Q9="Bank Holiday",B9/2,IF($Q9="Other - Enter Details",B9/2,SUM(J9-I9))))))</f>
        <v>0</v>
      </c>
      <c r="L9" s="3"/>
      <c r="M9" s="19">
        <f t="shared" si="0"/>
        <v>0</v>
      </c>
      <c r="N9" s="23" t="str">
        <f t="shared" si="1"/>
        <v/>
      </c>
      <c r="O9" s="23">
        <f>IF(OR(G9&lt;&gt;"",J9&lt;&gt;"",Q9&lt;&gt;""),O8+N9,O8)</f>
        <v>0</v>
      </c>
      <c r="P9" s="4"/>
      <c r="Q9" s="1"/>
      <c r="R9" s="1"/>
      <c r="T9" s="14" t="s">
        <v>11</v>
      </c>
      <c r="U9" s="14">
        <f t="shared" si="2"/>
        <v>0</v>
      </c>
      <c r="V9" s="14">
        <f t="shared" si="3"/>
        <v>0</v>
      </c>
    </row>
    <row r="10" spans="1:22" x14ac:dyDescent="0.25">
      <c r="A10" s="14" t="s">
        <v>4</v>
      </c>
      <c r="B10" s="22">
        <f>'Overview Sheet'!$C$10</f>
        <v>0.3125</v>
      </c>
      <c r="D10" s="77">
        <f t="shared" si="4"/>
        <v>88</v>
      </c>
      <c r="E10" s="78"/>
      <c r="F10" s="2"/>
      <c r="G10" s="2"/>
      <c r="H10" s="19">
        <f>IF($Q10="Leave",B10/2,IF($Q10="Leave AM",B10/2,IF($Q10="Sick",B10/2,IF($Q10="Bank Holiday",B10/2,IF($Q10="Other - Enter Details",B10/2,SUM(G10-F10))))))</f>
        <v>0</v>
      </c>
      <c r="I10" s="2"/>
      <c r="J10" s="2"/>
      <c r="K10" s="19">
        <f>IF($Q10="Leave",B10/2,IF($Q10="Leave PM",B10/2,IF($Q10="Sick",B10/2,IF($Q10="Bank Holiday",B10/2,IF($Q10="Other - Enter Details",B10/2,SUM(J10-I10))))))</f>
        <v>0</v>
      </c>
      <c r="L10" s="3"/>
      <c r="M10" s="19">
        <f t="shared" si="0"/>
        <v>0</v>
      </c>
      <c r="N10" s="23" t="str">
        <f t="shared" si="1"/>
        <v/>
      </c>
      <c r="O10" s="23">
        <f>IF(OR(G10&lt;&gt;"",J10&lt;&gt;"",Q10&lt;&gt;""),O9+N10,O9)</f>
        <v>0</v>
      </c>
      <c r="P10" s="4"/>
      <c r="Q10" s="1"/>
      <c r="R10" s="1"/>
      <c r="T10" s="14" t="s">
        <v>8</v>
      </c>
      <c r="U10" s="14">
        <f t="shared" si="2"/>
        <v>0</v>
      </c>
      <c r="V10" s="14">
        <f t="shared" si="3"/>
        <v>0</v>
      </c>
    </row>
    <row r="11" spans="1:22" x14ac:dyDescent="0.25">
      <c r="D11" s="80"/>
      <c r="E11" s="81"/>
      <c r="F11" s="81"/>
      <c r="G11" s="81"/>
      <c r="H11" s="81"/>
      <c r="I11" s="81"/>
      <c r="J11" s="81"/>
      <c r="K11" s="81"/>
      <c r="L11" s="81"/>
      <c r="M11" s="81"/>
      <c r="N11" s="81"/>
      <c r="O11" s="81"/>
      <c r="P11" s="81"/>
      <c r="Q11" s="81"/>
      <c r="R11" s="82"/>
      <c r="T11" s="14" t="s">
        <v>9</v>
      </c>
    </row>
    <row r="12" spans="1:22" x14ac:dyDescent="0.25">
      <c r="A12" s="14" t="s">
        <v>0</v>
      </c>
      <c r="B12" s="21">
        <f>'Overview Sheet'!$C$6</f>
        <v>0.3125</v>
      </c>
      <c r="D12" s="77">
        <f>D6+7</f>
        <v>91</v>
      </c>
      <c r="E12" s="78"/>
      <c r="F12" s="2"/>
      <c r="G12" s="2"/>
      <c r="H12" s="19">
        <f>IF($Q12="Leave",B12/2,IF($Q12="Leave AM",B12/2,IF($Q12="Sick",B12/2,IF($Q12="Bank Holiday",B12/2,IF($Q12="Other - Enter Details",B12/2,SUM(G12-F12))))))</f>
        <v>0</v>
      </c>
      <c r="I12" s="2"/>
      <c r="J12" s="2"/>
      <c r="K12" s="20">
        <f>IF($Q12="Leave",B12/2,IF($Q12="Leave PM",B12/2,IF($Q12="Sick",B12/2,IF($Q12="Bank Holiday",B12/2,IF($Q12="Other - Enter Details",B12/2,SUM(J12-I12))))))</f>
        <v>0</v>
      </c>
      <c r="L12" s="1"/>
      <c r="M12" s="19">
        <f>SUM(H12+K12)-L12</f>
        <v>0</v>
      </c>
      <c r="N12" s="23" t="str">
        <f t="shared" ref="N12:N16" si="5">IF(OR(G12&lt;&gt;"",J12&lt;&gt;"",Q12&lt;&gt;""),ROUND(M12-B12,15),"")</f>
        <v/>
      </c>
      <c r="O12" s="50">
        <f>IF(OR(G12&lt;&gt;"",J12&lt;&gt;"",Q12&lt;&gt;""),O10+N12,O10)</f>
        <v>0</v>
      </c>
      <c r="P12" s="4"/>
      <c r="Q12" s="1"/>
      <c r="R12" s="1"/>
      <c r="T12" s="14" t="s">
        <v>39</v>
      </c>
      <c r="U12" s="14">
        <f t="shared" ref="U12:U16" si="6">IF(H12&gt;0.25,1,0)</f>
        <v>0</v>
      </c>
      <c r="V12" s="14">
        <f t="shared" ref="V12:V16" si="7">IF(K12&gt;0.25,1,0)</f>
        <v>0</v>
      </c>
    </row>
    <row r="13" spans="1:22" x14ac:dyDescent="0.25">
      <c r="A13" s="14" t="s">
        <v>1</v>
      </c>
      <c r="B13" s="21">
        <f>'Overview Sheet'!$C$7</f>
        <v>0.3125</v>
      </c>
      <c r="D13" s="77">
        <f t="shared" ref="D13:D16" si="8">D7+7</f>
        <v>92</v>
      </c>
      <c r="E13" s="78"/>
      <c r="F13" s="2"/>
      <c r="G13" s="2"/>
      <c r="H13" s="19">
        <f>IF($Q13="Leave",B13/2,IF($Q13="Leave AM",B13/2,IF($Q13="Sick",B13/2,IF($Q13="Bank Holiday",B13/2,IF($Q13="Other - Enter Details",B13/2,SUM(G13-F13))))))</f>
        <v>0</v>
      </c>
      <c r="I13" s="2"/>
      <c r="J13" s="3"/>
      <c r="K13" s="20">
        <f>IF($Q13="Leave",B13/2,IF($Q13="Leave PM",B13/2,IF($Q13="Sick",B13/2,IF($Q13="Bank Holiday",B13/2,IF($Q13="Other - Enter Details",B13/2,SUM(J13-I13))))))</f>
        <v>0</v>
      </c>
      <c r="L13" s="1"/>
      <c r="M13" s="19">
        <f t="shared" ref="M13:M16" si="9">H13+K13-L13</f>
        <v>0</v>
      </c>
      <c r="N13" s="23" t="str">
        <f t="shared" si="5"/>
        <v/>
      </c>
      <c r="O13" s="23">
        <f>IF(OR(G13&lt;&gt;"",J13&lt;&gt;"",Q13&lt;&gt;""),O12+N13,O12)</f>
        <v>0</v>
      </c>
      <c r="P13" s="4"/>
      <c r="Q13" s="1"/>
      <c r="R13" s="1"/>
      <c r="U13" s="14">
        <f t="shared" si="6"/>
        <v>0</v>
      </c>
      <c r="V13" s="14">
        <f t="shared" si="7"/>
        <v>0</v>
      </c>
    </row>
    <row r="14" spans="1:22" x14ac:dyDescent="0.25">
      <c r="A14" s="14" t="s">
        <v>2</v>
      </c>
      <c r="B14" s="21">
        <f>'Overview Sheet'!$C$8</f>
        <v>0.3125</v>
      </c>
      <c r="D14" s="77">
        <f t="shared" si="8"/>
        <v>93</v>
      </c>
      <c r="E14" s="78"/>
      <c r="F14" s="2"/>
      <c r="G14" s="2"/>
      <c r="H14" s="19">
        <f>IF($Q14="Leave",B14/2,IF($Q14="Leave AM",B14/2,IF($Q14="Sick",B14/2,IF($Q14="Bank Holiday",B14/2,IF($Q14="Other - Enter Details",B14/2,SUM(G14-F14))))))</f>
        <v>0</v>
      </c>
      <c r="I14" s="2"/>
      <c r="J14" s="3"/>
      <c r="K14" s="20">
        <f>IF($Q14="Leave",B14/2,IF($Q14="Leave PM",B14/2,IF($Q14="Sick",B14/2,IF($Q14="Bank Holiday",B14/2,IF($Q14="Other - Enter Details",B14/2,SUM(J14-I14))))))</f>
        <v>0</v>
      </c>
      <c r="L14" s="1"/>
      <c r="M14" s="19">
        <f t="shared" si="9"/>
        <v>0</v>
      </c>
      <c r="N14" s="23" t="str">
        <f t="shared" si="5"/>
        <v/>
      </c>
      <c r="O14" s="23">
        <f>IF(OR(G14&lt;&gt;"",J14&lt;&gt;"",Q14&lt;&gt;""),O13+N14,O13)</f>
        <v>0</v>
      </c>
      <c r="P14" s="4"/>
      <c r="Q14" s="1"/>
      <c r="R14" s="1"/>
      <c r="U14" s="14">
        <f t="shared" si="6"/>
        <v>0</v>
      </c>
      <c r="V14" s="14">
        <f t="shared" si="7"/>
        <v>0</v>
      </c>
    </row>
    <row r="15" spans="1:22" x14ac:dyDescent="0.25">
      <c r="A15" s="14" t="s">
        <v>3</v>
      </c>
      <c r="B15" s="21">
        <f>'Overview Sheet'!$C$9</f>
        <v>0.3125</v>
      </c>
      <c r="D15" s="77">
        <f t="shared" si="8"/>
        <v>94</v>
      </c>
      <c r="E15" s="78"/>
      <c r="F15" s="2"/>
      <c r="G15" s="2"/>
      <c r="H15" s="19">
        <f>IF($Q15="Leave",B15/2,IF($Q15="Leave AM",B15/2,IF($Q15="Sick",B15/2,IF($Q15="Bank Holiday",B15/2,IF($Q15="Other - Enter Details",B15/2,SUM(G15-F15))))))</f>
        <v>0</v>
      </c>
      <c r="I15" s="2"/>
      <c r="J15" s="3"/>
      <c r="K15" s="20">
        <f>IF($Q15="Leave",B15/2,IF($Q15="Leave PM",B15/2,IF($Q15="Sick",B15/2,IF($Q15="Bank Holiday",B15/2,IF($Q15="Other - Enter Details",B15/2,SUM(J15-I15))))))</f>
        <v>0</v>
      </c>
      <c r="L15" s="1"/>
      <c r="M15" s="19">
        <f t="shared" si="9"/>
        <v>0</v>
      </c>
      <c r="N15" s="23" t="str">
        <f t="shared" si="5"/>
        <v/>
      </c>
      <c r="O15" s="23">
        <f>IF(OR(G15&lt;&gt;"",J15&lt;&gt;"",Q15&lt;&gt;""),O14+N15,O14)</f>
        <v>0</v>
      </c>
      <c r="P15" s="4"/>
      <c r="Q15" s="1"/>
      <c r="R15" s="1"/>
      <c r="U15" s="14">
        <f t="shared" si="6"/>
        <v>0</v>
      </c>
      <c r="V15" s="14">
        <f t="shared" si="7"/>
        <v>0</v>
      </c>
    </row>
    <row r="16" spans="1:22" x14ac:dyDescent="0.25">
      <c r="A16" s="14" t="s">
        <v>4</v>
      </c>
      <c r="B16" s="21">
        <f>'Overview Sheet'!$C$10</f>
        <v>0.3125</v>
      </c>
      <c r="D16" s="77">
        <f t="shared" si="8"/>
        <v>95</v>
      </c>
      <c r="E16" s="78"/>
      <c r="F16" s="2"/>
      <c r="G16" s="2"/>
      <c r="H16" s="19">
        <f>IF($Q16="Leave",B16/2,IF($Q16="Leave AM",B16/2,IF($Q16="Sick",B16/2,IF($Q16="Bank Holiday",B16/2,IF($Q16="Other - Enter Details",B16/2,SUM(G16-F16))))))</f>
        <v>0</v>
      </c>
      <c r="I16" s="2"/>
      <c r="J16" s="3"/>
      <c r="K16" s="20">
        <f>IF($Q16="Leave",B16/2,IF($Q16="Leave PM",B16/2,IF($Q16="Sick",B16/2,IF($Q16="Bank Holiday",B16/2,IF($Q16="Other - Enter Details",B16/2,SUM(J16-I16))))))</f>
        <v>0</v>
      </c>
      <c r="L16" s="1"/>
      <c r="M16" s="19">
        <f t="shared" si="9"/>
        <v>0</v>
      </c>
      <c r="N16" s="23" t="str">
        <f t="shared" si="5"/>
        <v/>
      </c>
      <c r="O16" s="23">
        <f>IF(OR(G16&lt;&gt;"",J16&lt;&gt;"",Q16&lt;&gt;""),O15+N16,O15)</f>
        <v>0</v>
      </c>
      <c r="P16" s="4"/>
      <c r="Q16" s="1"/>
      <c r="R16" s="1"/>
      <c r="U16" s="14">
        <f t="shared" si="6"/>
        <v>0</v>
      </c>
      <c r="V16" s="14">
        <f t="shared" si="7"/>
        <v>0</v>
      </c>
    </row>
    <row r="17" spans="1:22" x14ac:dyDescent="0.25">
      <c r="B17" s="21"/>
      <c r="D17" s="80"/>
      <c r="E17" s="81"/>
      <c r="F17" s="81"/>
      <c r="G17" s="81"/>
      <c r="H17" s="81"/>
      <c r="I17" s="81"/>
      <c r="J17" s="81"/>
      <c r="K17" s="81"/>
      <c r="L17" s="81"/>
      <c r="M17" s="81"/>
      <c r="N17" s="81"/>
      <c r="O17" s="81"/>
      <c r="P17" s="81"/>
      <c r="Q17" s="81"/>
      <c r="R17" s="82"/>
    </row>
    <row r="18" spans="1:22" x14ac:dyDescent="0.25">
      <c r="A18" s="14" t="s">
        <v>0</v>
      </c>
      <c r="B18" s="21">
        <f>'Overview Sheet'!$C$6</f>
        <v>0.3125</v>
      </c>
      <c r="D18" s="77">
        <f>D12+7</f>
        <v>98</v>
      </c>
      <c r="E18" s="78"/>
      <c r="F18" s="2"/>
      <c r="G18" s="2"/>
      <c r="H18" s="19">
        <f>IF($Q18="Leave",B18/2,IF($Q18="Leave AM",B18/2,IF($Q18="Sick",B18/2,IF($Q18="Bank Holiday",B18/2,IF($Q18="Other - Enter Details",B18/2,SUM(G18-F18))))))</f>
        <v>0</v>
      </c>
      <c r="I18" s="2"/>
      <c r="J18" s="3"/>
      <c r="K18" s="19">
        <f>IF($Q18="Leave",B18/2,IF($Q18="Leave PM",B18/2,IF($Q18="Sick",B18/2,IF($Q18="Bank Holiday",B18/2,IF($Q18="Other - Enter Details",B18/2,SUM(J18-I18))))))</f>
        <v>0</v>
      </c>
      <c r="L18" s="2"/>
      <c r="M18" s="19">
        <f>SUM(H18+K18)-L18</f>
        <v>0</v>
      </c>
      <c r="N18" s="23" t="str">
        <f t="shared" ref="N18:N22" si="10">IF(OR(G18&lt;&gt;"",J18&lt;&gt;"",Q18&lt;&gt;""),ROUND(M18-B18,15),"")</f>
        <v/>
      </c>
      <c r="O18" s="50">
        <f>IF(OR(G18&lt;&gt;"",J18&lt;&gt;"",Q18&lt;&gt;""),O16+N18,O16)</f>
        <v>0</v>
      </c>
      <c r="P18" s="4"/>
      <c r="Q18" s="1"/>
      <c r="R18" s="1"/>
      <c r="U18" s="14">
        <f t="shared" ref="U18:U22" si="11">IF(H18&gt;0.25,1,0)</f>
        <v>0</v>
      </c>
      <c r="V18" s="14">
        <f t="shared" ref="V18:V22" si="12">IF(K18&gt;0.25,1,0)</f>
        <v>0</v>
      </c>
    </row>
    <row r="19" spans="1:22" x14ac:dyDescent="0.25">
      <c r="A19" s="14" t="s">
        <v>1</v>
      </c>
      <c r="B19" s="21">
        <f>'Overview Sheet'!$C$7</f>
        <v>0.3125</v>
      </c>
      <c r="D19" s="77">
        <f t="shared" ref="D19:D22" si="13">D13+7</f>
        <v>99</v>
      </c>
      <c r="E19" s="78"/>
      <c r="F19" s="2"/>
      <c r="G19" s="2"/>
      <c r="H19" s="19">
        <f>IF($Q19="Leave",B19/2,IF($Q19="Leave AM",B19/2,IF($Q19="Sick",B19/2,IF($Q19="Bank Holiday",B19/2,IF($Q19="Other - Enter Details",B19/2,SUM(G19-F19))))))</f>
        <v>0</v>
      </c>
      <c r="I19" s="2"/>
      <c r="J19" s="3"/>
      <c r="K19" s="19">
        <f>IF($Q19="Leave",B19/2,IF($Q19="Leave PM",B19/2,IF($Q19="Sick",B19/2,IF($Q19="Bank Holiday",B19/2,IF($Q19="Other - Enter Details",B19/2,SUM(J19-I19))))))</f>
        <v>0</v>
      </c>
      <c r="L19" s="3"/>
      <c r="M19" s="19">
        <f t="shared" ref="M19:M22" si="14">H19+K19-L19</f>
        <v>0</v>
      </c>
      <c r="N19" s="23" t="str">
        <f t="shared" si="10"/>
        <v/>
      </c>
      <c r="O19" s="23">
        <f>IF(OR(G19&lt;&gt;"",J19&lt;&gt;"",Q19&lt;&gt;""),O18+N19,O18)</f>
        <v>0</v>
      </c>
      <c r="P19" s="4"/>
      <c r="Q19" s="1"/>
      <c r="R19" s="1"/>
      <c r="U19" s="14">
        <f t="shared" si="11"/>
        <v>0</v>
      </c>
      <c r="V19" s="14">
        <f t="shared" si="12"/>
        <v>0</v>
      </c>
    </row>
    <row r="20" spans="1:22" x14ac:dyDescent="0.25">
      <c r="A20" s="14" t="s">
        <v>2</v>
      </c>
      <c r="B20" s="21">
        <f>'Overview Sheet'!$C$8</f>
        <v>0.3125</v>
      </c>
      <c r="D20" s="77">
        <f t="shared" si="13"/>
        <v>100</v>
      </c>
      <c r="E20" s="78"/>
      <c r="F20" s="2"/>
      <c r="G20" s="2"/>
      <c r="H20" s="19">
        <f>IF($Q20="Leave",B20/2,IF($Q20="Leave AM",B20/2,IF($Q20="Sick",B20/2,IF($Q20="Bank Holiday",B20/2,IF($Q20="Other - Enter Details",B20/2,SUM(G20-F20))))))</f>
        <v>0</v>
      </c>
      <c r="I20" s="2"/>
      <c r="J20" s="3"/>
      <c r="K20" s="19">
        <f>IF($Q20="Leave",B20/2,IF($Q20="Leave PM",B20/2,IF($Q20="Sick",B20/2,IF($Q20="Bank Holiday",B20/2,IF($Q20="Other - Enter Details",B20/2,SUM(J20-I20))))))</f>
        <v>0</v>
      </c>
      <c r="L20" s="3"/>
      <c r="M20" s="19">
        <f t="shared" si="14"/>
        <v>0</v>
      </c>
      <c r="N20" s="23" t="str">
        <f t="shared" si="10"/>
        <v/>
      </c>
      <c r="O20" s="23">
        <f>IF(OR(G20&lt;&gt;"",J20&lt;&gt;"",Q20&lt;&gt;""),O19+N20,O19)</f>
        <v>0</v>
      </c>
      <c r="P20" s="4"/>
      <c r="Q20" s="1"/>
      <c r="R20" s="1"/>
      <c r="U20" s="14">
        <f t="shared" si="11"/>
        <v>0</v>
      </c>
      <c r="V20" s="14">
        <f t="shared" si="12"/>
        <v>0</v>
      </c>
    </row>
    <row r="21" spans="1:22" x14ac:dyDescent="0.25">
      <c r="A21" s="14" t="s">
        <v>3</v>
      </c>
      <c r="B21" s="21">
        <f>'Overview Sheet'!$C$9</f>
        <v>0.3125</v>
      </c>
      <c r="D21" s="77">
        <f t="shared" si="13"/>
        <v>101</v>
      </c>
      <c r="E21" s="78"/>
      <c r="F21" s="2"/>
      <c r="G21" s="2"/>
      <c r="H21" s="19">
        <f>IF($Q21="Leave",B21/2,IF($Q21="Leave AM",B21/2,IF($Q21="Sick",B21/2,IF($Q21="Bank Holiday",B21/2,IF($Q21="Other - Enter Details",B21/2,SUM(G21-F21))))))</f>
        <v>0</v>
      </c>
      <c r="I21" s="2"/>
      <c r="J21" s="2"/>
      <c r="K21" s="19">
        <f>IF($Q21="Leave",B21/2,IF($Q21="Leave PM",B21/2,IF($Q21="Sick",B21/2,IF($Q21="Bank Holiday",B21/2,IF($Q21="Other - Enter Details",B21/2,SUM(J21-I21))))))</f>
        <v>0</v>
      </c>
      <c r="L21" s="3"/>
      <c r="M21" s="19">
        <f t="shared" si="14"/>
        <v>0</v>
      </c>
      <c r="N21" s="23" t="str">
        <f t="shared" si="10"/>
        <v/>
      </c>
      <c r="O21" s="23">
        <f>IF(OR(G21&lt;&gt;"",J21&lt;&gt;"",Q21&lt;&gt;""),O20+N21,O20)</f>
        <v>0</v>
      </c>
      <c r="P21" s="4"/>
      <c r="Q21" s="1"/>
      <c r="R21" s="1"/>
      <c r="U21" s="14">
        <f t="shared" si="11"/>
        <v>0</v>
      </c>
      <c r="V21" s="14">
        <f t="shared" si="12"/>
        <v>0</v>
      </c>
    </row>
    <row r="22" spans="1:22" x14ac:dyDescent="0.25">
      <c r="A22" s="14" t="s">
        <v>4</v>
      </c>
      <c r="B22" s="21">
        <f>'Overview Sheet'!$C$10</f>
        <v>0.3125</v>
      </c>
      <c r="D22" s="77">
        <f t="shared" si="13"/>
        <v>102</v>
      </c>
      <c r="E22" s="78"/>
      <c r="F22" s="2"/>
      <c r="G22" s="2"/>
      <c r="H22" s="19">
        <f>IF($Q22="Leave",B22/2,IF($Q22="Leave AM",B22/2,IF($Q22="Sick",B22/2,IF($Q22="Bank Holiday",B22/2,IF($Q22="Other - Enter Details",B22/2,SUM(G22-F22))))))</f>
        <v>0</v>
      </c>
      <c r="I22" s="2"/>
      <c r="J22" s="2"/>
      <c r="K22" s="19">
        <f>IF($Q22="Leave",B22/2,IF($Q22="Leave PM",B22/2,IF($Q22="Sick",B22/2,IF($Q22="Bank Holiday",B22/2,IF($Q22="Other - Enter Details",B22/2,SUM(J22-I22))))))</f>
        <v>0</v>
      </c>
      <c r="L22" s="3"/>
      <c r="M22" s="19">
        <f t="shared" si="14"/>
        <v>0</v>
      </c>
      <c r="N22" s="23" t="str">
        <f t="shared" si="10"/>
        <v/>
      </c>
      <c r="O22" s="23">
        <f>IF(OR(G22&lt;&gt;"",J22&lt;&gt;"",Q22&lt;&gt;""),O21+N22,O21)</f>
        <v>0</v>
      </c>
      <c r="P22" s="4"/>
      <c r="Q22" s="1"/>
      <c r="R22" s="1"/>
      <c r="U22" s="14">
        <f t="shared" si="11"/>
        <v>0</v>
      </c>
      <c r="V22" s="14">
        <f t="shared" si="12"/>
        <v>0</v>
      </c>
    </row>
    <row r="23" spans="1:22" x14ac:dyDescent="0.25">
      <c r="D23" s="80"/>
      <c r="E23" s="81"/>
      <c r="F23" s="81"/>
      <c r="G23" s="81"/>
      <c r="H23" s="81"/>
      <c r="I23" s="81"/>
      <c r="J23" s="81"/>
      <c r="K23" s="81"/>
      <c r="L23" s="81"/>
      <c r="M23" s="81"/>
      <c r="N23" s="81"/>
      <c r="O23" s="81"/>
      <c r="P23" s="81"/>
      <c r="Q23" s="81"/>
      <c r="R23" s="82"/>
    </row>
    <row r="24" spans="1:22" x14ac:dyDescent="0.25">
      <c r="A24" s="14" t="s">
        <v>0</v>
      </c>
      <c r="B24" s="21">
        <f>'Overview Sheet'!$C$6</f>
        <v>0.3125</v>
      </c>
      <c r="D24" s="77">
        <f>D18+7</f>
        <v>105</v>
      </c>
      <c r="E24" s="78"/>
      <c r="F24" s="2"/>
      <c r="G24" s="2"/>
      <c r="H24" s="19">
        <f>IF($Q24="Leave",B24/2,IF($Q24="Leave AM",B24/2,IF($Q24="Sick",B24/2,IF($Q24="Bank Holiday",B24/2,IF($Q24="Other - Enter Details",B24/2,SUM(G24-F24))))))</f>
        <v>0</v>
      </c>
      <c r="I24" s="2"/>
      <c r="J24" s="2"/>
      <c r="K24" s="19">
        <f>IF($Q24="Leave",B24/2,IF($Q24="Leave PM",B24/2,IF($Q24="Sick",B24/2,IF($Q24="Bank Holiday",B24/2,IF($Q24="Other - Enter Details",B24/2,SUM(J24-I24))))))</f>
        <v>0</v>
      </c>
      <c r="L24" s="2"/>
      <c r="M24" s="19">
        <f>SUM(H24+K24)-L24</f>
        <v>0</v>
      </c>
      <c r="N24" s="23" t="str">
        <f t="shared" ref="N24:N28" si="15">IF(OR(G24&lt;&gt;"",J24&lt;&gt;"",Q24&lt;&gt;""),ROUND(M24-B24,15),"")</f>
        <v/>
      </c>
      <c r="O24" s="50">
        <f>IF(OR(G24&lt;&gt;"",J24&lt;&gt;"",Q24&lt;&gt;""),O22+N24,O22)</f>
        <v>0</v>
      </c>
      <c r="P24" s="4"/>
      <c r="Q24" s="1"/>
      <c r="R24" s="1"/>
      <c r="U24" s="14">
        <f t="shared" ref="U24:U28" si="16">IF(H24&gt;0.25,1,0)</f>
        <v>0</v>
      </c>
      <c r="V24" s="14">
        <f t="shared" ref="V24:V28" si="17">IF(K24&gt;0.25,1,0)</f>
        <v>0</v>
      </c>
    </row>
    <row r="25" spans="1:22" x14ac:dyDescent="0.25">
      <c r="A25" s="14" t="s">
        <v>1</v>
      </c>
      <c r="B25" s="21">
        <f>'Overview Sheet'!$C$7</f>
        <v>0.3125</v>
      </c>
      <c r="D25" s="77">
        <f t="shared" ref="D25:D28" si="18">D19+7</f>
        <v>106</v>
      </c>
      <c r="E25" s="78"/>
      <c r="F25" s="2"/>
      <c r="G25" s="2"/>
      <c r="H25" s="19">
        <f>IF($Q25="Leave",B25/2,IF($Q25="Leave AM",B25/2,IF($Q25="Sick",B25/2,IF($Q25="Bank Holiday",B25/2,IF($Q25="Other - Enter Details",B25/2,SUM(G25-F25))))))</f>
        <v>0</v>
      </c>
      <c r="I25" s="2"/>
      <c r="J25" s="2"/>
      <c r="K25" s="19">
        <f>IF($Q25="Leave",B25/2,IF($Q25="Leave PM",B25/2,IF($Q25="Sick",B25/2,IF($Q25="Bank Holiday",B25/2,IF($Q25="Other - Enter Details",B25/2,SUM(J25-I25))))))</f>
        <v>0</v>
      </c>
      <c r="L25" s="3"/>
      <c r="M25" s="19">
        <f t="shared" ref="M25:M28" si="19">H25+K25-L25</f>
        <v>0</v>
      </c>
      <c r="N25" s="23" t="str">
        <f t="shared" si="15"/>
        <v/>
      </c>
      <c r="O25" s="23">
        <f>IF(OR(G25&lt;&gt;"",J25&lt;&gt;"",Q25&lt;&gt;""),O24+N25,O24)</f>
        <v>0</v>
      </c>
      <c r="P25" s="4"/>
      <c r="Q25" s="1"/>
      <c r="R25" s="1"/>
      <c r="U25" s="14">
        <f t="shared" si="16"/>
        <v>0</v>
      </c>
      <c r="V25" s="14">
        <f t="shared" si="17"/>
        <v>0</v>
      </c>
    </row>
    <row r="26" spans="1:22" x14ac:dyDescent="0.25">
      <c r="A26" s="14" t="s">
        <v>2</v>
      </c>
      <c r="B26" s="21">
        <f>'Overview Sheet'!$C$8</f>
        <v>0.3125</v>
      </c>
      <c r="D26" s="77">
        <f t="shared" si="18"/>
        <v>107</v>
      </c>
      <c r="E26" s="78"/>
      <c r="F26" s="2"/>
      <c r="G26" s="2"/>
      <c r="H26" s="19">
        <f>IF($Q26="Leave",B26/2,IF($Q26="Leave AM",B26/2,IF($Q26="Sick",B26/2,IF($Q26="Bank Holiday",B26/2,IF($Q26="Other - Enter Details",B26/2,SUM(G26-F26))))))</f>
        <v>0</v>
      </c>
      <c r="I26" s="2"/>
      <c r="J26" s="2"/>
      <c r="K26" s="19">
        <f>IF($Q26="Leave",B26/2,IF($Q26="Leave PM",B26/2,IF($Q26="Sick",B26/2,IF($Q26="Bank Holiday",B26/2,IF($Q26="Other - Enter Details",B26/2,SUM(J26-I26))))))</f>
        <v>0</v>
      </c>
      <c r="L26" s="3"/>
      <c r="M26" s="19">
        <f t="shared" si="19"/>
        <v>0</v>
      </c>
      <c r="N26" s="23" t="str">
        <f t="shared" si="15"/>
        <v/>
      </c>
      <c r="O26" s="23">
        <f t="shared" ref="O26:O28" si="20">IF(OR(G26&lt;&gt;"",J26&lt;&gt;"",Q26&lt;&gt;""),O25+N26,O25)</f>
        <v>0</v>
      </c>
      <c r="P26" s="4"/>
      <c r="Q26" s="1"/>
      <c r="R26" s="1"/>
      <c r="U26" s="14">
        <f t="shared" si="16"/>
        <v>0</v>
      </c>
      <c r="V26" s="14">
        <f t="shared" si="17"/>
        <v>0</v>
      </c>
    </row>
    <row r="27" spans="1:22" x14ac:dyDescent="0.25">
      <c r="A27" s="14" t="s">
        <v>3</v>
      </c>
      <c r="B27" s="21">
        <f>'Overview Sheet'!$C$9</f>
        <v>0.3125</v>
      </c>
      <c r="D27" s="77">
        <f t="shared" si="18"/>
        <v>108</v>
      </c>
      <c r="E27" s="78"/>
      <c r="F27" s="2"/>
      <c r="G27" s="2"/>
      <c r="H27" s="19">
        <f>IF($Q27="Leave",B27/2,IF($Q27="Leave AM",B27/2,IF($Q27="Sick",B27/2,IF($Q27="Bank Holiday",B27/2,IF($Q27="Other - Enter Details",B27/2,SUM(G27-F27))))))</f>
        <v>0</v>
      </c>
      <c r="I27" s="2"/>
      <c r="J27" s="2"/>
      <c r="K27" s="19">
        <f>IF($Q27="Leave",B27/2,IF($Q27="Leave PM",B27/2,IF($Q27="Sick",B27/2,IF($Q27="Bank Holiday",B27/2,IF($Q27="Other - Enter Details",B27/2,SUM(J27-I27))))))</f>
        <v>0</v>
      </c>
      <c r="L27" s="3"/>
      <c r="M27" s="19">
        <f t="shared" si="19"/>
        <v>0</v>
      </c>
      <c r="N27" s="23" t="str">
        <f t="shared" si="15"/>
        <v/>
      </c>
      <c r="O27" s="23">
        <f t="shared" si="20"/>
        <v>0</v>
      </c>
      <c r="P27" s="4"/>
      <c r="Q27" s="1"/>
      <c r="R27" s="1"/>
      <c r="U27" s="14">
        <f t="shared" si="16"/>
        <v>0</v>
      </c>
      <c r="V27" s="14">
        <f t="shared" si="17"/>
        <v>0</v>
      </c>
    </row>
    <row r="28" spans="1:22" x14ac:dyDescent="0.25">
      <c r="A28" s="14" t="s">
        <v>4</v>
      </c>
      <c r="B28" s="21">
        <f>'Overview Sheet'!$C$10</f>
        <v>0.3125</v>
      </c>
      <c r="D28" s="77">
        <f t="shared" si="18"/>
        <v>109</v>
      </c>
      <c r="E28" s="78"/>
      <c r="F28" s="2"/>
      <c r="G28" s="2"/>
      <c r="H28" s="19">
        <f>IF($Q28="Leave",B28/2,IF($Q28="Leave AM",B28/2,IF($Q28="Sick",B28/2,IF($Q28="Bank Holiday",B28/2,IF($Q28="Other - Enter Details",B28/2,SUM(G28-F28))))))</f>
        <v>0</v>
      </c>
      <c r="I28" s="2"/>
      <c r="J28" s="2"/>
      <c r="K28" s="19">
        <f>IF($Q28="Leave",B28/2,IF($Q28="Leave PM",B28/2,IF($Q28="Sick",B28/2,IF($Q28="Bank Holiday",B28/2,IF($Q28="Other - Enter Details",B28/2,SUM(J28-I28))))))</f>
        <v>0</v>
      </c>
      <c r="L28" s="3"/>
      <c r="M28" s="19">
        <f t="shared" si="19"/>
        <v>0</v>
      </c>
      <c r="N28" s="23" t="str">
        <f t="shared" si="15"/>
        <v/>
      </c>
      <c r="O28" s="23">
        <f t="shared" si="20"/>
        <v>0</v>
      </c>
      <c r="P28" s="4"/>
      <c r="Q28" s="1"/>
      <c r="R28" s="1"/>
      <c r="U28" s="14">
        <f t="shared" si="16"/>
        <v>0</v>
      </c>
      <c r="V28" s="14">
        <f t="shared" si="17"/>
        <v>0</v>
      </c>
    </row>
    <row r="29" spans="1:22" x14ac:dyDescent="0.25">
      <c r="D29" s="80"/>
      <c r="E29" s="81"/>
      <c r="F29" s="81"/>
      <c r="G29" s="81"/>
      <c r="H29" s="81"/>
      <c r="I29" s="81"/>
      <c r="J29" s="81"/>
      <c r="K29" s="81"/>
      <c r="L29" s="81"/>
      <c r="M29" s="81"/>
      <c r="N29" s="81"/>
      <c r="O29" s="81"/>
      <c r="P29" s="81"/>
      <c r="Q29" s="81"/>
      <c r="R29" s="82"/>
      <c r="U29" s="14">
        <f>SUM(U6:V28)</f>
        <v>0</v>
      </c>
    </row>
    <row r="30" spans="1:22" ht="20.100000000000001" customHeight="1" thickBot="1" x14ac:dyDescent="0.3">
      <c r="D30" s="12" t="s">
        <v>35</v>
      </c>
      <c r="E30" s="72"/>
      <c r="F30" s="72"/>
      <c r="G30" s="72"/>
      <c r="H30" s="73" t="s">
        <v>36</v>
      </c>
      <c r="I30" s="73"/>
      <c r="J30" s="72"/>
      <c r="K30" s="72"/>
      <c r="L30" s="72"/>
      <c r="M30" s="72"/>
      <c r="N30" s="53"/>
      <c r="O30" s="11" t="s">
        <v>37</v>
      </c>
      <c r="P30" s="11"/>
      <c r="Q30" s="37" t="str">
        <f>IF(Q34=2,"You can only take one Flexi day per accounting period","")</f>
        <v/>
      </c>
      <c r="R30" s="13"/>
    </row>
    <row r="31" spans="1:22" ht="20.100000000000001" customHeight="1" thickBot="1" x14ac:dyDescent="0.3">
      <c r="D31" s="41" t="s">
        <v>38</v>
      </c>
      <c r="E31" s="66"/>
      <c r="F31" s="66"/>
      <c r="G31" s="66"/>
      <c r="H31" s="65" t="s">
        <v>38</v>
      </c>
      <c r="I31" s="65"/>
      <c r="J31" s="66"/>
      <c r="K31" s="66"/>
      <c r="L31" s="66"/>
      <c r="M31" s="66"/>
      <c r="N31" s="52"/>
      <c r="O31" s="49">
        <f>O28</f>
        <v>0</v>
      </c>
      <c r="P31" s="38"/>
      <c r="Q31" s="56" t="str">
        <f>IF(U29&gt;=1,"You should only work for a maximum of 6 hours without a break","")</f>
        <v/>
      </c>
      <c r="R31" s="42"/>
    </row>
    <row r="32" spans="1:22" x14ac:dyDescent="0.25">
      <c r="D32" s="43"/>
      <c r="E32" s="36"/>
      <c r="F32" s="44"/>
      <c r="G32" s="36"/>
      <c r="H32" s="36"/>
      <c r="I32" s="36"/>
      <c r="J32" s="36"/>
      <c r="K32" s="36"/>
      <c r="L32" s="36"/>
      <c r="M32" s="36"/>
      <c r="N32" s="45"/>
      <c r="O32" s="46" t="str">
        <f>IF(P32="","",'Overview Sheet'!$C$21)</f>
        <v/>
      </c>
      <c r="P32" s="44" t="str">
        <f>IF('Overview Sheet'!$C$21&gt;$O$31,"","Is the maximum you can carry forward per accounting period")</f>
        <v/>
      </c>
      <c r="Q32" s="36"/>
      <c r="R32" s="47"/>
    </row>
    <row r="33" spans="4:18" x14ac:dyDescent="0.25">
      <c r="D33" s="38"/>
      <c r="E33" s="38"/>
      <c r="F33" s="38"/>
      <c r="G33" s="38"/>
      <c r="H33" s="38"/>
      <c r="I33" s="38"/>
      <c r="J33" s="38"/>
      <c r="K33" s="38"/>
      <c r="L33" s="38"/>
      <c r="M33" s="38"/>
      <c r="N33" s="40"/>
      <c r="O33" s="40"/>
      <c r="P33" s="40"/>
      <c r="Q33" s="38"/>
      <c r="R33" s="38"/>
    </row>
    <row r="34" spans="4:18" ht="15" hidden="1" customHeight="1" x14ac:dyDescent="0.25">
      <c r="Q34" s="14">
        <f>COUNTIF(D6:R28,"Flexi")</f>
        <v>0</v>
      </c>
    </row>
  </sheetData>
  <sheetProtection password="DAC5" sheet="1" objects="1" scenarios="1" selectLockedCells="1"/>
  <mergeCells count="41">
    <mergeCell ref="E31:G31"/>
    <mergeCell ref="H31:I31"/>
    <mergeCell ref="J31:M31"/>
    <mergeCell ref="D26:E26"/>
    <mergeCell ref="D27:E27"/>
    <mergeCell ref="D28:E28"/>
    <mergeCell ref="D29:R29"/>
    <mergeCell ref="E30:G30"/>
    <mergeCell ref="H30:I30"/>
    <mergeCell ref="J30:M30"/>
    <mergeCell ref="D25:E25"/>
    <mergeCell ref="D14:E14"/>
    <mergeCell ref="D15:E15"/>
    <mergeCell ref="D16:E16"/>
    <mergeCell ref="D17:R17"/>
    <mergeCell ref="D18:E18"/>
    <mergeCell ref="D19:E19"/>
    <mergeCell ref="D20:E20"/>
    <mergeCell ref="D21:E21"/>
    <mergeCell ref="D22:E22"/>
    <mergeCell ref="D23:R23"/>
    <mergeCell ref="D24:E24"/>
    <mergeCell ref="D13:E13"/>
    <mergeCell ref="P4:P5"/>
    <mergeCell ref="Q4:Q5"/>
    <mergeCell ref="R4:R5"/>
    <mergeCell ref="D5:E5"/>
    <mergeCell ref="D6:E6"/>
    <mergeCell ref="D7:E7"/>
    <mergeCell ref="D8:E8"/>
    <mergeCell ref="D9:E9"/>
    <mergeCell ref="D10:E10"/>
    <mergeCell ref="D11:R11"/>
    <mergeCell ref="D12:E12"/>
    <mergeCell ref="E2:H2"/>
    <mergeCell ref="K2:N2"/>
    <mergeCell ref="K3:N3"/>
    <mergeCell ref="F4:H4"/>
    <mergeCell ref="I4:K4"/>
    <mergeCell ref="L4:L5"/>
    <mergeCell ref="M4:N4"/>
  </mergeCells>
  <conditionalFormatting sqref="H6:H10 H12:H16 H18:H22 H24:H28 K6:K10 K12:K16 K18:K22 K24:K28">
    <cfRule type="cellIs" dxfId="9" priority="1" operator="greaterThan">
      <formula>0.25</formula>
    </cfRule>
  </conditionalFormatting>
  <dataValidations count="2">
    <dataValidation type="list" allowBlank="1" showInputMessage="1" showErrorMessage="1" sqref="Q6:Q10 Q12:Q16 Q18:Q22 Q24:Q28">
      <formula1>$T$6:$T$12</formula1>
    </dataValidation>
    <dataValidation type="decimal" allowBlank="1" showErrorMessage="1" sqref="L6:L10 L12:L16 L18:L22 L24:L28">
      <formula1>0</formula1>
      <formula2>7.3</formula2>
    </dataValidation>
  </dataValidations>
  <pageMargins left="0.25" right="0.25" top="0.75" bottom="0.75" header="0.3" footer="0.3"/>
  <pageSetup paperSize="9" scale="91" orientation="landscape"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34"/>
  <sheetViews>
    <sheetView showGridLines="0" showRowColHeaders="0" topLeftCell="C1" zoomScaleNormal="100" workbookViewId="0">
      <selection activeCell="G19" sqref="F19:G19"/>
    </sheetView>
  </sheetViews>
  <sheetFormatPr defaultRowHeight="15" x14ac:dyDescent="0.25"/>
  <cols>
    <col min="1" max="2" width="9.140625" style="14" hidden="1" customWidth="1"/>
    <col min="3" max="3" width="6.140625" style="14" customWidth="1"/>
    <col min="4" max="4" width="7.7109375" style="14" customWidth="1"/>
    <col min="5" max="5" width="12.7109375" style="14" customWidth="1"/>
    <col min="6" max="13" width="6.7109375" style="14" customWidth="1"/>
    <col min="14" max="14" width="6.7109375" style="15" customWidth="1"/>
    <col min="15" max="16" width="7.7109375" style="15" customWidth="1"/>
    <col min="17" max="17" width="20.42578125" style="14" customWidth="1"/>
    <col min="18" max="18" width="39.140625" style="14" customWidth="1"/>
    <col min="19" max="19" width="9.140625" style="14"/>
    <col min="20" max="21" width="9.140625" style="14" hidden="1" customWidth="1"/>
    <col min="22" max="22" width="0" style="14" hidden="1" customWidth="1"/>
    <col min="23" max="16384" width="9.140625" style="14"/>
  </cols>
  <sheetData>
    <row r="1" spans="1:22" ht="21" customHeight="1" x14ac:dyDescent="0.25"/>
    <row r="2" spans="1:22" x14ac:dyDescent="0.25">
      <c r="D2" s="14" t="s">
        <v>31</v>
      </c>
      <c r="E2" s="67">
        <f>'Overview Sheet'!C3</f>
        <v>0</v>
      </c>
      <c r="F2" s="68"/>
      <c r="G2" s="68"/>
      <c r="H2" s="69"/>
      <c r="I2" s="15"/>
      <c r="J2" s="16" t="s">
        <v>33</v>
      </c>
      <c r="K2" s="70">
        <f>D6</f>
        <v>112</v>
      </c>
      <c r="L2" s="70"/>
      <c r="M2" s="70"/>
      <c r="N2" s="70"/>
    </row>
    <row r="3" spans="1:22" x14ac:dyDescent="0.25">
      <c r="F3" s="17"/>
      <c r="G3" s="17"/>
      <c r="H3" s="17"/>
      <c r="I3" s="17"/>
      <c r="J3" s="18" t="s">
        <v>32</v>
      </c>
      <c r="K3" s="71">
        <f>D28</f>
        <v>137</v>
      </c>
      <c r="L3" s="71"/>
      <c r="M3" s="71"/>
      <c r="N3" s="71"/>
    </row>
    <row r="4" spans="1:22" ht="15.75" customHeight="1" thickBot="1" x14ac:dyDescent="0.3">
      <c r="D4" s="5"/>
      <c r="E4" s="6"/>
      <c r="F4" s="79" t="s">
        <v>18</v>
      </c>
      <c r="G4" s="79"/>
      <c r="H4" s="79"/>
      <c r="I4" s="79" t="s">
        <v>19</v>
      </c>
      <c r="J4" s="79"/>
      <c r="K4" s="83"/>
      <c r="L4" s="84" t="s">
        <v>20</v>
      </c>
      <c r="M4" s="83" t="s">
        <v>21</v>
      </c>
      <c r="N4" s="83"/>
      <c r="O4" s="9" t="s">
        <v>27</v>
      </c>
      <c r="P4" s="79" t="s">
        <v>28</v>
      </c>
      <c r="Q4" s="79" t="s">
        <v>5</v>
      </c>
      <c r="R4" s="79" t="s">
        <v>29</v>
      </c>
    </row>
    <row r="5" spans="1:22" ht="15.75" thickBot="1" x14ac:dyDescent="0.3">
      <c r="A5" s="14" t="s">
        <v>10</v>
      </c>
      <c r="D5" s="86" t="s">
        <v>22</v>
      </c>
      <c r="E5" s="87"/>
      <c r="F5" s="7" t="s">
        <v>23</v>
      </c>
      <c r="G5" s="54" t="s">
        <v>24</v>
      </c>
      <c r="H5" s="54" t="s">
        <v>25</v>
      </c>
      <c r="I5" s="54" t="s">
        <v>23</v>
      </c>
      <c r="J5" s="54" t="s">
        <v>24</v>
      </c>
      <c r="K5" s="54" t="s">
        <v>25</v>
      </c>
      <c r="L5" s="85"/>
      <c r="M5" s="54" t="s">
        <v>17</v>
      </c>
      <c r="N5" s="55" t="s">
        <v>26</v>
      </c>
      <c r="O5" s="49">
        <f>IF('Period 4'!O32="",'Period 4'!O31,'Period 4'!O32)</f>
        <v>0</v>
      </c>
      <c r="P5" s="82"/>
      <c r="Q5" s="79"/>
      <c r="R5" s="79"/>
    </row>
    <row r="6" spans="1:22" x14ac:dyDescent="0.25">
      <c r="A6" s="14" t="s">
        <v>0</v>
      </c>
      <c r="B6" s="22">
        <f>'Overview Sheet'!$C$6</f>
        <v>0.3125</v>
      </c>
      <c r="D6" s="77">
        <f>'Period 4'!D28:E28+3</f>
        <v>112</v>
      </c>
      <c r="E6" s="78"/>
      <c r="F6" s="2"/>
      <c r="G6" s="2"/>
      <c r="H6" s="19">
        <f>IF($Q6="Leave",B6/2,IF($Q6="Leave AM",B6/2,IF($Q6="Sick",B6/2,IF($Q6="Bank Holiday",B6/2,IF($Q6="Other - Enter Details",B6/2,SUM(G6-F6))))))</f>
        <v>0</v>
      </c>
      <c r="I6" s="2"/>
      <c r="J6" s="2"/>
      <c r="K6" s="19">
        <f>IF($Q6="Leave",B6/2,IF($Q6="Leave PM",B6/2,IF($Q6="Sick",B6/2,IF($Q6="Bank Holiday",B6/2,IF($Q6="Other - Enter Details",B6/2,SUM(J6-I6))))))</f>
        <v>0</v>
      </c>
      <c r="L6" s="2"/>
      <c r="M6" s="19">
        <f>SUM(H6+K6)-L6</f>
        <v>0</v>
      </c>
      <c r="N6" s="23" t="str">
        <f>IF(OR(G6&lt;&gt;"",J6&lt;&gt;"",Q6&lt;&gt;""),ROUND(M6-B6,15),"")</f>
        <v/>
      </c>
      <c r="O6" s="50">
        <f>IF(OR(G6&lt;&gt;"",J6&lt;&gt;"",Q6&lt;&gt;""),O5+N6,O5)</f>
        <v>0</v>
      </c>
      <c r="P6" s="4"/>
      <c r="Q6" s="1"/>
      <c r="R6" s="1"/>
      <c r="T6" s="14" t="s">
        <v>5</v>
      </c>
      <c r="U6" s="14">
        <f>IF(H6&gt;0.25,1,0)</f>
        <v>0</v>
      </c>
      <c r="V6" s="14">
        <f>IF(K6&gt;0.25,1,0)</f>
        <v>0</v>
      </c>
    </row>
    <row r="7" spans="1:22" x14ac:dyDescent="0.25">
      <c r="A7" s="14" t="s">
        <v>1</v>
      </c>
      <c r="B7" s="22">
        <f>'Overview Sheet'!$C$7</f>
        <v>0.3125</v>
      </c>
      <c r="D7" s="77">
        <f>D6+1</f>
        <v>113</v>
      </c>
      <c r="E7" s="78"/>
      <c r="F7" s="2"/>
      <c r="G7" s="2"/>
      <c r="H7" s="19">
        <f>IF($Q7="Leave",B7/2,IF($Q7="Leave AM",B7/2,IF($Q7="Sick",B7/2,IF($Q7="Bank Holiday",B7/2,IF($Q7="Other - Enter Details",B7/2,SUM(G7-F7))))))</f>
        <v>0</v>
      </c>
      <c r="I7" s="2"/>
      <c r="J7" s="2"/>
      <c r="K7" s="19">
        <f>IF($Q7="Leave",B7/2,IF($Q7="Leave PM",B7/2,IF($Q7="Sick",B7/2,IF($Q7="Bank Holiday",B7/2,IF($Q7="Other - Enter Details",B7/2,SUM(J7-I7))))))</f>
        <v>0</v>
      </c>
      <c r="L7" s="3"/>
      <c r="M7" s="19">
        <f t="shared" ref="M7:M10" si="0">H7+K7-L7</f>
        <v>0</v>
      </c>
      <c r="N7" s="23" t="str">
        <f t="shared" ref="N7:N10" si="1">IF(OR(G7&lt;&gt;"",J7&lt;&gt;"",Q7&lt;&gt;""),ROUND(M7-B7,15),"")</f>
        <v/>
      </c>
      <c r="O7" s="23">
        <f>IF(OR(G7&lt;&gt;"",J7&lt;&gt;"",Q7&lt;&gt;""),O6+N7,O6)</f>
        <v>0</v>
      </c>
      <c r="P7" s="4"/>
      <c r="Q7" s="1"/>
      <c r="R7" s="1"/>
      <c r="T7" s="14" t="s">
        <v>6</v>
      </c>
      <c r="U7" s="14">
        <f t="shared" ref="U7:U10" si="2">IF(H7&gt;0.25,1,0)</f>
        <v>0</v>
      </c>
      <c r="V7" s="14">
        <f t="shared" ref="V7:V10" si="3">IF(K7&gt;0.25,1,0)</f>
        <v>0</v>
      </c>
    </row>
    <row r="8" spans="1:22" x14ac:dyDescent="0.25">
      <c r="A8" s="14" t="s">
        <v>2</v>
      </c>
      <c r="B8" s="22">
        <f>'Overview Sheet'!$C$8</f>
        <v>0.3125</v>
      </c>
      <c r="D8" s="77">
        <f t="shared" ref="D8:D10" si="4">D7+1</f>
        <v>114</v>
      </c>
      <c r="E8" s="78"/>
      <c r="F8" s="2"/>
      <c r="G8" s="2"/>
      <c r="H8" s="19">
        <f>IF($Q8="Leave",B8/2,IF($Q8="Leave AM",B8/2,IF($Q8="Sick",B8/2,IF($Q8="Bank Holiday",B8/2,IF($Q8="Other - Enter Details",B8/2,SUM(G8-F8))))))</f>
        <v>0</v>
      </c>
      <c r="I8" s="2"/>
      <c r="J8" s="2"/>
      <c r="K8" s="19">
        <f>IF($Q8="Leave",B8/2,IF($Q8="Leave PM",B8/2,IF($Q8="Sick",B8/2,IF($Q8="Bank Holiday",B8/2,IF($Q8="Other - Enter Details",B8/2,SUM(J8-I8))))))</f>
        <v>0</v>
      </c>
      <c r="L8" s="3"/>
      <c r="M8" s="19">
        <f t="shared" si="0"/>
        <v>0</v>
      </c>
      <c r="N8" s="23" t="str">
        <f t="shared" si="1"/>
        <v/>
      </c>
      <c r="O8" s="23">
        <f>IF(OR(G8&lt;&gt;"",J8&lt;&gt;"",Q8&lt;&gt;""),O7+N8,O7)</f>
        <v>0</v>
      </c>
      <c r="P8" s="4"/>
      <c r="Q8" s="1"/>
      <c r="R8" s="1"/>
      <c r="T8" s="14" t="s">
        <v>7</v>
      </c>
      <c r="U8" s="14">
        <f t="shared" si="2"/>
        <v>0</v>
      </c>
      <c r="V8" s="14">
        <f t="shared" si="3"/>
        <v>0</v>
      </c>
    </row>
    <row r="9" spans="1:22" x14ac:dyDescent="0.25">
      <c r="A9" s="14" t="s">
        <v>3</v>
      </c>
      <c r="B9" s="22">
        <f>'Overview Sheet'!$C$9</f>
        <v>0.3125</v>
      </c>
      <c r="D9" s="77">
        <f t="shared" si="4"/>
        <v>115</v>
      </c>
      <c r="E9" s="78"/>
      <c r="F9" s="2"/>
      <c r="G9" s="2"/>
      <c r="H9" s="19">
        <f>IF($Q9="Leave",B9/2,IF($Q9="Leave AM",B9/2,IF($Q9="Sick",B9/2,IF($Q9="Bank Holiday",B9/2,IF($Q9="Other - Enter Details",B9/2,SUM(G9-F9))))))</f>
        <v>0</v>
      </c>
      <c r="I9" s="2"/>
      <c r="J9" s="2"/>
      <c r="K9" s="19">
        <f>IF($Q9="Leave",B9/2,IF($Q9="Leave PM",B9/2,IF($Q9="Sick",B9/2,IF($Q9="Bank Holiday",B9/2,IF($Q9="Other - Enter Details",B9/2,SUM(J9-I9))))))</f>
        <v>0</v>
      </c>
      <c r="L9" s="3"/>
      <c r="M9" s="19">
        <f t="shared" si="0"/>
        <v>0</v>
      </c>
      <c r="N9" s="23" t="str">
        <f t="shared" si="1"/>
        <v/>
      </c>
      <c r="O9" s="23">
        <f>IF(OR(G9&lt;&gt;"",J9&lt;&gt;"",Q9&lt;&gt;""),O8+N9,O8)</f>
        <v>0</v>
      </c>
      <c r="P9" s="4"/>
      <c r="Q9" s="1"/>
      <c r="R9" s="1"/>
      <c r="T9" s="14" t="s">
        <v>11</v>
      </c>
      <c r="U9" s="14">
        <f t="shared" si="2"/>
        <v>0</v>
      </c>
      <c r="V9" s="14">
        <f t="shared" si="3"/>
        <v>0</v>
      </c>
    </row>
    <row r="10" spans="1:22" x14ac:dyDescent="0.25">
      <c r="A10" s="14" t="s">
        <v>4</v>
      </c>
      <c r="B10" s="22">
        <f>'Overview Sheet'!$C$10</f>
        <v>0.3125</v>
      </c>
      <c r="D10" s="77">
        <f t="shared" si="4"/>
        <v>116</v>
      </c>
      <c r="E10" s="78"/>
      <c r="F10" s="2"/>
      <c r="G10" s="2"/>
      <c r="H10" s="19">
        <f>IF($Q10="Leave",B10/2,IF($Q10="Leave AM",B10/2,IF($Q10="Sick",B10/2,IF($Q10="Bank Holiday",B10/2,IF($Q10="Other - Enter Details",B10/2,SUM(G10-F10))))))</f>
        <v>0</v>
      </c>
      <c r="I10" s="2"/>
      <c r="J10" s="2"/>
      <c r="K10" s="19">
        <f>IF($Q10="Leave",B10/2,IF($Q10="Leave PM",B10/2,IF($Q10="Sick",B10/2,IF($Q10="Bank Holiday",B10/2,IF($Q10="Other - Enter Details",B10/2,SUM(J10-I10))))))</f>
        <v>0</v>
      </c>
      <c r="L10" s="3"/>
      <c r="M10" s="19">
        <f t="shared" si="0"/>
        <v>0</v>
      </c>
      <c r="N10" s="23" t="str">
        <f t="shared" si="1"/>
        <v/>
      </c>
      <c r="O10" s="23">
        <f>IF(OR(G10&lt;&gt;"",J10&lt;&gt;"",Q10&lt;&gt;""),O9+N10,O9)</f>
        <v>0</v>
      </c>
      <c r="P10" s="4"/>
      <c r="Q10" s="1"/>
      <c r="R10" s="1"/>
      <c r="T10" s="14" t="s">
        <v>8</v>
      </c>
      <c r="U10" s="14">
        <f t="shared" si="2"/>
        <v>0</v>
      </c>
      <c r="V10" s="14">
        <f t="shared" si="3"/>
        <v>0</v>
      </c>
    </row>
    <row r="11" spans="1:22" x14ac:dyDescent="0.25">
      <c r="D11" s="80"/>
      <c r="E11" s="81"/>
      <c r="F11" s="81"/>
      <c r="G11" s="81"/>
      <c r="H11" s="81"/>
      <c r="I11" s="81"/>
      <c r="J11" s="81"/>
      <c r="K11" s="81"/>
      <c r="L11" s="81"/>
      <c r="M11" s="81"/>
      <c r="N11" s="81"/>
      <c r="O11" s="81"/>
      <c r="P11" s="81"/>
      <c r="Q11" s="81"/>
      <c r="R11" s="82"/>
      <c r="T11" s="14" t="s">
        <v>9</v>
      </c>
    </row>
    <row r="12" spans="1:22" x14ac:dyDescent="0.25">
      <c r="A12" s="14" t="s">
        <v>0</v>
      </c>
      <c r="B12" s="21">
        <f>'Overview Sheet'!$C$6</f>
        <v>0.3125</v>
      </c>
      <c r="D12" s="77">
        <f>D6+7</f>
        <v>119</v>
      </c>
      <c r="E12" s="78"/>
      <c r="F12" s="2"/>
      <c r="G12" s="2"/>
      <c r="H12" s="19">
        <f>IF($Q12="Leave",B12/2,IF($Q12="Leave AM",B12/2,IF($Q12="Sick",B12/2,IF($Q12="Bank Holiday",B12/2,IF($Q12="Other - Enter Details",B12/2,SUM(G12-F12))))))</f>
        <v>0</v>
      </c>
      <c r="I12" s="2"/>
      <c r="J12" s="2"/>
      <c r="K12" s="20">
        <f>IF($Q12="Leave",B12/2,IF($Q12="Leave PM",B12/2,IF($Q12="Sick",B12/2,IF($Q12="Bank Holiday",B12/2,IF($Q12="Other - Enter Details",B12/2,SUM(J12-I12))))))</f>
        <v>0</v>
      </c>
      <c r="L12" s="1"/>
      <c r="M12" s="19">
        <f>SUM(H12+K12)-L12</f>
        <v>0</v>
      </c>
      <c r="N12" s="23" t="str">
        <f t="shared" ref="N12:N16" si="5">IF(OR(G12&lt;&gt;"",J12&lt;&gt;"",Q12&lt;&gt;""),ROUND(M12-B12,15),"")</f>
        <v/>
      </c>
      <c r="O12" s="50">
        <f>IF(OR(G12&lt;&gt;"",J12&lt;&gt;"",Q12&lt;&gt;""),O10+N12,O10)</f>
        <v>0</v>
      </c>
      <c r="P12" s="4"/>
      <c r="Q12" s="1"/>
      <c r="R12" s="1"/>
      <c r="T12" s="14" t="s">
        <v>39</v>
      </c>
      <c r="U12" s="14">
        <f t="shared" ref="U12:U16" si="6">IF(H12&gt;0.25,1,0)</f>
        <v>0</v>
      </c>
      <c r="V12" s="14">
        <f t="shared" ref="V12:V16" si="7">IF(K12&gt;0.25,1,0)</f>
        <v>0</v>
      </c>
    </row>
    <row r="13" spans="1:22" x14ac:dyDescent="0.25">
      <c r="A13" s="14" t="s">
        <v>1</v>
      </c>
      <c r="B13" s="21">
        <f>'Overview Sheet'!$C$7</f>
        <v>0.3125</v>
      </c>
      <c r="D13" s="77">
        <f t="shared" ref="D13:D16" si="8">D7+7</f>
        <v>120</v>
      </c>
      <c r="E13" s="78"/>
      <c r="F13" s="2"/>
      <c r="G13" s="2"/>
      <c r="H13" s="19">
        <f>IF($Q13="Leave",B13/2,IF($Q13="Leave AM",B13/2,IF($Q13="Sick",B13/2,IF($Q13="Bank Holiday",B13/2,IF($Q13="Other - Enter Details",B13/2,SUM(G13-F13))))))</f>
        <v>0</v>
      </c>
      <c r="I13" s="2"/>
      <c r="J13" s="3"/>
      <c r="K13" s="20">
        <f>IF($Q13="Leave",B13/2,IF($Q13="Leave PM",B13/2,IF($Q13="Sick",B13/2,IF($Q13="Bank Holiday",B13/2,IF($Q13="Other - Enter Details",B13/2,SUM(J13-I13))))))</f>
        <v>0</v>
      </c>
      <c r="L13" s="1"/>
      <c r="M13" s="19">
        <f t="shared" ref="M13:M16" si="9">H13+K13-L13</f>
        <v>0</v>
      </c>
      <c r="N13" s="23" t="str">
        <f t="shared" si="5"/>
        <v/>
      </c>
      <c r="O13" s="23">
        <f>IF(OR(G13&lt;&gt;"",J13&lt;&gt;"",Q13&lt;&gt;""),O12+N13,O12)</f>
        <v>0</v>
      </c>
      <c r="P13" s="4"/>
      <c r="Q13" s="1"/>
      <c r="R13" s="1"/>
      <c r="U13" s="14">
        <f t="shared" si="6"/>
        <v>0</v>
      </c>
      <c r="V13" s="14">
        <f t="shared" si="7"/>
        <v>0</v>
      </c>
    </row>
    <row r="14" spans="1:22" x14ac:dyDescent="0.25">
      <c r="A14" s="14" t="s">
        <v>2</v>
      </c>
      <c r="B14" s="21">
        <f>'Overview Sheet'!$C$8</f>
        <v>0.3125</v>
      </c>
      <c r="D14" s="77">
        <f t="shared" si="8"/>
        <v>121</v>
      </c>
      <c r="E14" s="78"/>
      <c r="F14" s="2"/>
      <c r="G14" s="2"/>
      <c r="H14" s="19">
        <f>IF($Q14="Leave",B14/2,IF($Q14="Leave AM",B14/2,IF($Q14="Sick",B14/2,IF($Q14="Bank Holiday",B14/2,IF($Q14="Other - Enter Details",B14/2,SUM(G14-F14))))))</f>
        <v>0</v>
      </c>
      <c r="I14" s="2"/>
      <c r="J14" s="3"/>
      <c r="K14" s="20">
        <f>IF($Q14="Leave",B14/2,IF($Q14="Leave PM",B14/2,IF($Q14="Sick",B14/2,IF($Q14="Bank Holiday",B14/2,IF($Q14="Other - Enter Details",B14/2,SUM(J14-I14))))))</f>
        <v>0</v>
      </c>
      <c r="L14" s="1"/>
      <c r="M14" s="19">
        <f t="shared" si="9"/>
        <v>0</v>
      </c>
      <c r="N14" s="23" t="str">
        <f t="shared" si="5"/>
        <v/>
      </c>
      <c r="O14" s="23">
        <f>IF(OR(G14&lt;&gt;"",J14&lt;&gt;"",Q14&lt;&gt;""),O13+N14,O13)</f>
        <v>0</v>
      </c>
      <c r="P14" s="4"/>
      <c r="Q14" s="1"/>
      <c r="R14" s="1"/>
      <c r="U14" s="14">
        <f t="shared" si="6"/>
        <v>0</v>
      </c>
      <c r="V14" s="14">
        <f t="shared" si="7"/>
        <v>0</v>
      </c>
    </row>
    <row r="15" spans="1:22" x14ac:dyDescent="0.25">
      <c r="A15" s="14" t="s">
        <v>3</v>
      </c>
      <c r="B15" s="21">
        <f>'Overview Sheet'!$C$9</f>
        <v>0.3125</v>
      </c>
      <c r="D15" s="77">
        <f t="shared" si="8"/>
        <v>122</v>
      </c>
      <c r="E15" s="78"/>
      <c r="F15" s="2"/>
      <c r="G15" s="2"/>
      <c r="H15" s="19">
        <f>IF($Q15="Leave",B15/2,IF($Q15="Leave AM",B15/2,IF($Q15="Sick",B15/2,IF($Q15="Bank Holiday",B15/2,IF($Q15="Other - Enter Details",B15/2,SUM(G15-F15))))))</f>
        <v>0</v>
      </c>
      <c r="I15" s="2"/>
      <c r="J15" s="3"/>
      <c r="K15" s="20">
        <f>IF($Q15="Leave",B15/2,IF($Q15="Leave PM",B15/2,IF($Q15="Sick",B15/2,IF($Q15="Bank Holiday",B15/2,IF($Q15="Other - Enter Details",B15/2,SUM(J15-I15))))))</f>
        <v>0</v>
      </c>
      <c r="L15" s="1"/>
      <c r="M15" s="19">
        <f t="shared" si="9"/>
        <v>0</v>
      </c>
      <c r="N15" s="23" t="str">
        <f t="shared" si="5"/>
        <v/>
      </c>
      <c r="O15" s="23">
        <f>IF(OR(G15&lt;&gt;"",J15&lt;&gt;"",Q15&lt;&gt;""),O14+N15,O14)</f>
        <v>0</v>
      </c>
      <c r="P15" s="4"/>
      <c r="Q15" s="1"/>
      <c r="R15" s="1"/>
      <c r="U15" s="14">
        <f t="shared" si="6"/>
        <v>0</v>
      </c>
      <c r="V15" s="14">
        <f t="shared" si="7"/>
        <v>0</v>
      </c>
    </row>
    <row r="16" spans="1:22" x14ac:dyDescent="0.25">
      <c r="A16" s="14" t="s">
        <v>4</v>
      </c>
      <c r="B16" s="21">
        <f>'Overview Sheet'!$C$10</f>
        <v>0.3125</v>
      </c>
      <c r="D16" s="77">
        <f t="shared" si="8"/>
        <v>123</v>
      </c>
      <c r="E16" s="78"/>
      <c r="F16" s="2"/>
      <c r="G16" s="2"/>
      <c r="H16" s="19">
        <f>IF($Q16="Leave",B16/2,IF($Q16="Leave AM",B16/2,IF($Q16="Sick",B16/2,IF($Q16="Bank Holiday",B16/2,IF($Q16="Other - Enter Details",B16/2,SUM(G16-F16))))))</f>
        <v>0</v>
      </c>
      <c r="I16" s="2"/>
      <c r="J16" s="3"/>
      <c r="K16" s="20">
        <f>IF($Q16="Leave",B16/2,IF($Q16="Leave PM",B16/2,IF($Q16="Sick",B16/2,IF($Q16="Bank Holiday",B16/2,IF($Q16="Other - Enter Details",B16/2,SUM(J16-I16))))))</f>
        <v>0</v>
      </c>
      <c r="L16" s="1"/>
      <c r="M16" s="19">
        <f t="shared" si="9"/>
        <v>0</v>
      </c>
      <c r="N16" s="23" t="str">
        <f t="shared" si="5"/>
        <v/>
      </c>
      <c r="O16" s="23">
        <f>IF(OR(G16&lt;&gt;"",J16&lt;&gt;"",Q16&lt;&gt;""),O15+N16,O15)</f>
        <v>0</v>
      </c>
      <c r="P16" s="4"/>
      <c r="Q16" s="1"/>
      <c r="R16" s="1"/>
      <c r="U16" s="14">
        <f t="shared" si="6"/>
        <v>0</v>
      </c>
      <c r="V16" s="14">
        <f t="shared" si="7"/>
        <v>0</v>
      </c>
    </row>
    <row r="17" spans="1:22" x14ac:dyDescent="0.25">
      <c r="B17" s="21"/>
      <c r="D17" s="80"/>
      <c r="E17" s="81"/>
      <c r="F17" s="81"/>
      <c r="G17" s="81"/>
      <c r="H17" s="81"/>
      <c r="I17" s="81"/>
      <c r="J17" s="81"/>
      <c r="K17" s="81"/>
      <c r="L17" s="81"/>
      <c r="M17" s="81"/>
      <c r="N17" s="81"/>
      <c r="O17" s="81"/>
      <c r="P17" s="81"/>
      <c r="Q17" s="81"/>
      <c r="R17" s="82"/>
    </row>
    <row r="18" spans="1:22" x14ac:dyDescent="0.25">
      <c r="A18" s="14" t="s">
        <v>0</v>
      </c>
      <c r="B18" s="21">
        <f>'Overview Sheet'!$C$6</f>
        <v>0.3125</v>
      </c>
      <c r="D18" s="77">
        <f>D12+7</f>
        <v>126</v>
      </c>
      <c r="E18" s="78"/>
      <c r="F18" s="2"/>
      <c r="G18" s="2"/>
      <c r="H18" s="19">
        <f>IF($Q18="Leave",B18/2,IF($Q18="Leave AM",B18/2,IF($Q18="Sick",B18/2,IF($Q18="Bank Holiday",B18/2,IF($Q18="Other - Enter Details",B18/2,SUM(G18-F18))))))</f>
        <v>0</v>
      </c>
      <c r="I18" s="2"/>
      <c r="J18" s="3"/>
      <c r="K18" s="19">
        <f>IF($Q18="Leave",B18/2,IF($Q18="Leave PM",B18/2,IF($Q18="Sick",B18/2,IF($Q18="Bank Holiday",B18/2,IF($Q18="Other - Enter Details",B18/2,SUM(J18-I18))))))</f>
        <v>0</v>
      </c>
      <c r="L18" s="2"/>
      <c r="M18" s="19">
        <f>SUM(H18+K18)-L18</f>
        <v>0</v>
      </c>
      <c r="N18" s="23" t="str">
        <f t="shared" ref="N18:N22" si="10">IF(OR(G18&lt;&gt;"",J18&lt;&gt;"",Q18&lt;&gt;""),ROUND(M18-B18,15),"")</f>
        <v/>
      </c>
      <c r="O18" s="50">
        <f>IF(OR(G18&lt;&gt;"",J18&lt;&gt;"",Q18&lt;&gt;""),O16+N18,O16)</f>
        <v>0</v>
      </c>
      <c r="P18" s="4"/>
      <c r="Q18" s="1"/>
      <c r="R18" s="1"/>
      <c r="U18" s="14">
        <f t="shared" ref="U18:U22" si="11">IF(H18&gt;0.25,1,0)</f>
        <v>0</v>
      </c>
      <c r="V18" s="14">
        <f t="shared" ref="V18:V22" si="12">IF(K18&gt;0.25,1,0)</f>
        <v>0</v>
      </c>
    </row>
    <row r="19" spans="1:22" x14ac:dyDescent="0.25">
      <c r="A19" s="14" t="s">
        <v>1</v>
      </c>
      <c r="B19" s="21">
        <f>'Overview Sheet'!$C$7</f>
        <v>0.3125</v>
      </c>
      <c r="D19" s="77">
        <f t="shared" ref="D19:D22" si="13">D13+7</f>
        <v>127</v>
      </c>
      <c r="E19" s="78"/>
      <c r="F19" s="2"/>
      <c r="G19" s="2"/>
      <c r="H19" s="19">
        <f>IF($Q19="Leave",B19/2,IF($Q19="Leave AM",B19/2,IF($Q19="Sick",B19/2,IF($Q19="Bank Holiday",B19/2,IF($Q19="Other - Enter Details",B19/2,SUM(G19-F19))))))</f>
        <v>0</v>
      </c>
      <c r="I19" s="2"/>
      <c r="J19" s="3"/>
      <c r="K19" s="19">
        <f>IF($Q19="Leave",B19/2,IF($Q19="Leave PM",B19/2,IF($Q19="Sick",B19/2,IF($Q19="Bank Holiday",B19/2,IF($Q19="Other - Enter Details",B19/2,SUM(J19-I19))))))</f>
        <v>0</v>
      </c>
      <c r="L19" s="3"/>
      <c r="M19" s="19">
        <f t="shared" ref="M19:M22" si="14">H19+K19-L19</f>
        <v>0</v>
      </c>
      <c r="N19" s="23" t="str">
        <f t="shared" si="10"/>
        <v/>
      </c>
      <c r="O19" s="23">
        <f>IF(OR(G19&lt;&gt;"",J19&lt;&gt;"",Q19&lt;&gt;""),O18+N19,O18)</f>
        <v>0</v>
      </c>
      <c r="P19" s="4"/>
      <c r="Q19" s="1"/>
      <c r="R19" s="1"/>
      <c r="U19" s="14">
        <f t="shared" si="11"/>
        <v>0</v>
      </c>
      <c r="V19" s="14">
        <f t="shared" si="12"/>
        <v>0</v>
      </c>
    </row>
    <row r="20" spans="1:22" x14ac:dyDescent="0.25">
      <c r="A20" s="14" t="s">
        <v>2</v>
      </c>
      <c r="B20" s="21">
        <f>'Overview Sheet'!$C$8</f>
        <v>0.3125</v>
      </c>
      <c r="D20" s="77">
        <f t="shared" si="13"/>
        <v>128</v>
      </c>
      <c r="E20" s="78"/>
      <c r="F20" s="2"/>
      <c r="G20" s="2"/>
      <c r="H20" s="19">
        <f>IF($Q20="Leave",B20/2,IF($Q20="Leave AM",B20/2,IF($Q20="Sick",B20/2,IF($Q20="Bank Holiday",B20/2,IF($Q20="Other - Enter Details",B20/2,SUM(G20-F20))))))</f>
        <v>0</v>
      </c>
      <c r="I20" s="2"/>
      <c r="J20" s="3"/>
      <c r="K20" s="19">
        <f>IF($Q20="Leave",B20/2,IF($Q20="Leave PM",B20/2,IF($Q20="Sick",B20/2,IF($Q20="Bank Holiday",B20/2,IF($Q20="Other - Enter Details",B20/2,SUM(J20-I20))))))</f>
        <v>0</v>
      </c>
      <c r="L20" s="3"/>
      <c r="M20" s="19">
        <f t="shared" si="14"/>
        <v>0</v>
      </c>
      <c r="N20" s="23" t="str">
        <f t="shared" si="10"/>
        <v/>
      </c>
      <c r="O20" s="23">
        <f>IF(OR(G20&lt;&gt;"",J20&lt;&gt;"",Q20&lt;&gt;""),O19+N20,O19)</f>
        <v>0</v>
      </c>
      <c r="P20" s="4"/>
      <c r="Q20" s="1"/>
      <c r="R20" s="1"/>
      <c r="U20" s="14">
        <f t="shared" si="11"/>
        <v>0</v>
      </c>
      <c r="V20" s="14">
        <f t="shared" si="12"/>
        <v>0</v>
      </c>
    </row>
    <row r="21" spans="1:22" x14ac:dyDescent="0.25">
      <c r="A21" s="14" t="s">
        <v>3</v>
      </c>
      <c r="B21" s="21">
        <f>'Overview Sheet'!$C$9</f>
        <v>0.3125</v>
      </c>
      <c r="D21" s="77">
        <f t="shared" si="13"/>
        <v>129</v>
      </c>
      <c r="E21" s="78"/>
      <c r="F21" s="2"/>
      <c r="G21" s="2"/>
      <c r="H21" s="19">
        <f>IF($Q21="Leave",B21/2,IF($Q21="Leave AM",B21/2,IF($Q21="Sick",B21/2,IF($Q21="Bank Holiday",B21/2,IF($Q21="Other - Enter Details",B21/2,SUM(G21-F21))))))</f>
        <v>0</v>
      </c>
      <c r="I21" s="2"/>
      <c r="J21" s="2"/>
      <c r="K21" s="19">
        <f>IF($Q21="Leave",B21/2,IF($Q21="Leave PM",B21/2,IF($Q21="Sick",B21/2,IF($Q21="Bank Holiday",B21/2,IF($Q21="Other - Enter Details",B21/2,SUM(J21-I21))))))</f>
        <v>0</v>
      </c>
      <c r="L21" s="3"/>
      <c r="M21" s="19">
        <f t="shared" si="14"/>
        <v>0</v>
      </c>
      <c r="N21" s="23" t="str">
        <f t="shared" si="10"/>
        <v/>
      </c>
      <c r="O21" s="23">
        <f>IF(OR(G21&lt;&gt;"",J21&lt;&gt;"",Q21&lt;&gt;""),O20+N21,O20)</f>
        <v>0</v>
      </c>
      <c r="P21" s="4"/>
      <c r="Q21" s="1"/>
      <c r="R21" s="1"/>
      <c r="U21" s="14">
        <f t="shared" si="11"/>
        <v>0</v>
      </c>
      <c r="V21" s="14">
        <f t="shared" si="12"/>
        <v>0</v>
      </c>
    </row>
    <row r="22" spans="1:22" x14ac:dyDescent="0.25">
      <c r="A22" s="14" t="s">
        <v>4</v>
      </c>
      <c r="B22" s="21">
        <f>'Overview Sheet'!$C$10</f>
        <v>0.3125</v>
      </c>
      <c r="D22" s="77">
        <f t="shared" si="13"/>
        <v>130</v>
      </c>
      <c r="E22" s="78"/>
      <c r="F22" s="2"/>
      <c r="G22" s="2"/>
      <c r="H22" s="19">
        <f>IF($Q22="Leave",B22/2,IF($Q22="Leave AM",B22/2,IF($Q22="Sick",B22/2,IF($Q22="Bank Holiday",B22/2,IF($Q22="Other - Enter Details",B22/2,SUM(G22-F22))))))</f>
        <v>0</v>
      </c>
      <c r="I22" s="2"/>
      <c r="J22" s="2"/>
      <c r="K22" s="19">
        <f>IF($Q22="Leave",B22/2,IF($Q22="Leave PM",B22/2,IF($Q22="Sick",B22/2,IF($Q22="Bank Holiday",B22/2,IF($Q22="Other - Enter Details",B22/2,SUM(J22-I22))))))</f>
        <v>0</v>
      </c>
      <c r="L22" s="3"/>
      <c r="M22" s="19">
        <f t="shared" si="14"/>
        <v>0</v>
      </c>
      <c r="N22" s="23" t="str">
        <f t="shared" si="10"/>
        <v/>
      </c>
      <c r="O22" s="23">
        <f>IF(OR(G22&lt;&gt;"",J22&lt;&gt;"",Q22&lt;&gt;""),O21+N22,O21)</f>
        <v>0</v>
      </c>
      <c r="P22" s="4"/>
      <c r="Q22" s="1"/>
      <c r="R22" s="1"/>
      <c r="U22" s="14">
        <f t="shared" si="11"/>
        <v>0</v>
      </c>
      <c r="V22" s="14">
        <f t="shared" si="12"/>
        <v>0</v>
      </c>
    </row>
    <row r="23" spans="1:22" x14ac:dyDescent="0.25">
      <c r="D23" s="80"/>
      <c r="E23" s="81"/>
      <c r="F23" s="81"/>
      <c r="G23" s="81"/>
      <c r="H23" s="81"/>
      <c r="I23" s="81"/>
      <c r="J23" s="81"/>
      <c r="K23" s="81"/>
      <c r="L23" s="81"/>
      <c r="M23" s="81"/>
      <c r="N23" s="81"/>
      <c r="O23" s="81"/>
      <c r="P23" s="81"/>
      <c r="Q23" s="81"/>
      <c r="R23" s="82"/>
    </row>
    <row r="24" spans="1:22" x14ac:dyDescent="0.25">
      <c r="A24" s="14" t="s">
        <v>0</v>
      </c>
      <c r="B24" s="21">
        <f>'Overview Sheet'!$C$6</f>
        <v>0.3125</v>
      </c>
      <c r="D24" s="77">
        <f>D18+7</f>
        <v>133</v>
      </c>
      <c r="E24" s="78"/>
      <c r="F24" s="2"/>
      <c r="G24" s="2"/>
      <c r="H24" s="19">
        <f>IF($Q24="Leave",B24/2,IF($Q24="Leave AM",B24/2,IF($Q24="Sick",B24/2,IF($Q24="Bank Holiday",B24/2,IF($Q24="Other - Enter Details",B24/2,SUM(G24-F24))))))</f>
        <v>0</v>
      </c>
      <c r="I24" s="2"/>
      <c r="J24" s="2"/>
      <c r="K24" s="19">
        <f>IF($Q24="Leave",B24/2,IF($Q24="Leave PM",B24/2,IF($Q24="Sick",B24/2,IF($Q24="Bank Holiday",B24/2,IF($Q24="Other - Enter Details",B24/2,SUM(J24-I24))))))</f>
        <v>0</v>
      </c>
      <c r="L24" s="2"/>
      <c r="M24" s="19">
        <f>SUM(H24+K24)-L24</f>
        <v>0</v>
      </c>
      <c r="N24" s="23" t="str">
        <f t="shared" ref="N24:N28" si="15">IF(OR(G24&lt;&gt;"",J24&lt;&gt;"",Q24&lt;&gt;""),ROUND(M24-B24,15),"")</f>
        <v/>
      </c>
      <c r="O24" s="50">
        <f>IF(OR(G24&lt;&gt;"",J24&lt;&gt;"",Q24&lt;&gt;""),O22+N24,O22)</f>
        <v>0</v>
      </c>
      <c r="P24" s="4"/>
      <c r="Q24" s="1"/>
      <c r="R24" s="1"/>
      <c r="U24" s="14">
        <f t="shared" ref="U24:U28" si="16">IF(H24&gt;0.25,1,0)</f>
        <v>0</v>
      </c>
      <c r="V24" s="14">
        <f t="shared" ref="V24:V28" si="17">IF(K24&gt;0.25,1,0)</f>
        <v>0</v>
      </c>
    </row>
    <row r="25" spans="1:22" x14ac:dyDescent="0.25">
      <c r="A25" s="14" t="s">
        <v>1</v>
      </c>
      <c r="B25" s="21">
        <f>'Overview Sheet'!$C$7</f>
        <v>0.3125</v>
      </c>
      <c r="D25" s="77">
        <f t="shared" ref="D25:D28" si="18">D19+7</f>
        <v>134</v>
      </c>
      <c r="E25" s="78"/>
      <c r="F25" s="2"/>
      <c r="G25" s="2"/>
      <c r="H25" s="19">
        <f>IF($Q25="Leave",B25/2,IF($Q25="Leave AM",B25/2,IF($Q25="Sick",B25/2,IF($Q25="Bank Holiday",B25/2,IF($Q25="Other - Enter Details",B25/2,SUM(G25-F25))))))</f>
        <v>0</v>
      </c>
      <c r="I25" s="2"/>
      <c r="J25" s="2"/>
      <c r="K25" s="19">
        <f>IF($Q25="Leave",B25/2,IF($Q25="Leave PM",B25/2,IF($Q25="Sick",B25/2,IF($Q25="Bank Holiday",B25/2,IF($Q25="Other - Enter Details",B25/2,SUM(J25-I25))))))</f>
        <v>0</v>
      </c>
      <c r="L25" s="3"/>
      <c r="M25" s="19">
        <f t="shared" ref="M25:M28" si="19">H25+K25-L25</f>
        <v>0</v>
      </c>
      <c r="N25" s="23" t="str">
        <f t="shared" si="15"/>
        <v/>
      </c>
      <c r="O25" s="23">
        <f>IF(OR(G25&lt;&gt;"",J25&lt;&gt;"",Q25&lt;&gt;""),O24+N25,O24)</f>
        <v>0</v>
      </c>
      <c r="P25" s="4"/>
      <c r="Q25" s="1"/>
      <c r="R25" s="1"/>
      <c r="U25" s="14">
        <f t="shared" si="16"/>
        <v>0</v>
      </c>
      <c r="V25" s="14">
        <f t="shared" si="17"/>
        <v>0</v>
      </c>
    </row>
    <row r="26" spans="1:22" x14ac:dyDescent="0.25">
      <c r="A26" s="14" t="s">
        <v>2</v>
      </c>
      <c r="B26" s="21">
        <f>'Overview Sheet'!$C$8</f>
        <v>0.3125</v>
      </c>
      <c r="D26" s="77">
        <f t="shared" si="18"/>
        <v>135</v>
      </c>
      <c r="E26" s="78"/>
      <c r="F26" s="2"/>
      <c r="G26" s="2"/>
      <c r="H26" s="19">
        <f>IF($Q26="Leave",B26/2,IF($Q26="Leave AM",B26/2,IF($Q26="Sick",B26/2,IF($Q26="Bank Holiday",B26/2,IF($Q26="Other - Enter Details",B26/2,SUM(G26-F26))))))</f>
        <v>0</v>
      </c>
      <c r="I26" s="2"/>
      <c r="J26" s="2"/>
      <c r="K26" s="19">
        <f>IF($Q26="Leave",B26/2,IF($Q26="Leave PM",B26/2,IF($Q26="Sick",B26/2,IF($Q26="Bank Holiday",B26/2,IF($Q26="Other - Enter Details",B26/2,SUM(J26-I26))))))</f>
        <v>0</v>
      </c>
      <c r="L26" s="3"/>
      <c r="M26" s="19">
        <f t="shared" si="19"/>
        <v>0</v>
      </c>
      <c r="N26" s="23" t="str">
        <f t="shared" si="15"/>
        <v/>
      </c>
      <c r="O26" s="23">
        <f t="shared" ref="O26:O28" si="20">IF(OR(G26&lt;&gt;"",J26&lt;&gt;"",Q26&lt;&gt;""),O25+N26,O25)</f>
        <v>0</v>
      </c>
      <c r="P26" s="4"/>
      <c r="Q26" s="1"/>
      <c r="R26" s="1"/>
      <c r="U26" s="14">
        <f t="shared" si="16"/>
        <v>0</v>
      </c>
      <c r="V26" s="14">
        <f t="shared" si="17"/>
        <v>0</v>
      </c>
    </row>
    <row r="27" spans="1:22" x14ac:dyDescent="0.25">
      <c r="A27" s="14" t="s">
        <v>3</v>
      </c>
      <c r="B27" s="21">
        <f>'Overview Sheet'!$C$9</f>
        <v>0.3125</v>
      </c>
      <c r="D27" s="77">
        <f t="shared" si="18"/>
        <v>136</v>
      </c>
      <c r="E27" s="78"/>
      <c r="F27" s="2"/>
      <c r="G27" s="2"/>
      <c r="H27" s="19">
        <f>IF($Q27="Leave",B27/2,IF($Q27="Leave AM",B27/2,IF($Q27="Sick",B27/2,IF($Q27="Bank Holiday",B27/2,IF($Q27="Other - Enter Details",B27/2,SUM(G27-F27))))))</f>
        <v>0</v>
      </c>
      <c r="I27" s="2"/>
      <c r="J27" s="2"/>
      <c r="K27" s="19">
        <f>IF($Q27="Leave",B27/2,IF($Q27="Leave PM",B27/2,IF($Q27="Sick",B27/2,IF($Q27="Bank Holiday",B27/2,IF($Q27="Other - Enter Details",B27/2,SUM(J27-I27))))))</f>
        <v>0</v>
      </c>
      <c r="L27" s="3"/>
      <c r="M27" s="19">
        <f t="shared" si="19"/>
        <v>0</v>
      </c>
      <c r="N27" s="23" t="str">
        <f t="shared" si="15"/>
        <v/>
      </c>
      <c r="O27" s="23">
        <f t="shared" si="20"/>
        <v>0</v>
      </c>
      <c r="P27" s="4"/>
      <c r="Q27" s="1"/>
      <c r="R27" s="1"/>
      <c r="U27" s="14">
        <f t="shared" si="16"/>
        <v>0</v>
      </c>
      <c r="V27" s="14">
        <f t="shared" si="17"/>
        <v>0</v>
      </c>
    </row>
    <row r="28" spans="1:22" x14ac:dyDescent="0.25">
      <c r="A28" s="14" t="s">
        <v>4</v>
      </c>
      <c r="B28" s="21">
        <f>'Overview Sheet'!$C$10</f>
        <v>0.3125</v>
      </c>
      <c r="D28" s="77">
        <f t="shared" si="18"/>
        <v>137</v>
      </c>
      <c r="E28" s="78"/>
      <c r="F28" s="2"/>
      <c r="G28" s="2"/>
      <c r="H28" s="19">
        <f>IF($Q28="Leave",B28/2,IF($Q28="Leave AM",B28/2,IF($Q28="Sick",B28/2,IF($Q28="Bank Holiday",B28/2,IF($Q28="Other - Enter Details",B28/2,SUM(G28-F28))))))</f>
        <v>0</v>
      </c>
      <c r="I28" s="2"/>
      <c r="J28" s="2"/>
      <c r="K28" s="19">
        <f>IF($Q28="Leave",B28/2,IF($Q28="Leave PM",B28/2,IF($Q28="Sick",B28/2,IF($Q28="Bank Holiday",B28/2,IF($Q28="Other - Enter Details",B28/2,SUM(J28-I28))))))</f>
        <v>0</v>
      </c>
      <c r="L28" s="3"/>
      <c r="M28" s="19">
        <f t="shared" si="19"/>
        <v>0</v>
      </c>
      <c r="N28" s="23" t="str">
        <f t="shared" si="15"/>
        <v/>
      </c>
      <c r="O28" s="23">
        <f t="shared" si="20"/>
        <v>0</v>
      </c>
      <c r="P28" s="4"/>
      <c r="Q28" s="1"/>
      <c r="R28" s="1"/>
      <c r="U28" s="14">
        <f t="shared" si="16"/>
        <v>0</v>
      </c>
      <c r="V28" s="14">
        <f t="shared" si="17"/>
        <v>0</v>
      </c>
    </row>
    <row r="29" spans="1:22" x14ac:dyDescent="0.25">
      <c r="D29" s="80"/>
      <c r="E29" s="81"/>
      <c r="F29" s="81"/>
      <c r="G29" s="81"/>
      <c r="H29" s="81"/>
      <c r="I29" s="81"/>
      <c r="J29" s="81"/>
      <c r="K29" s="81"/>
      <c r="L29" s="81"/>
      <c r="M29" s="81"/>
      <c r="N29" s="81"/>
      <c r="O29" s="81"/>
      <c r="P29" s="81"/>
      <c r="Q29" s="81"/>
      <c r="R29" s="82"/>
      <c r="U29" s="14">
        <f>SUM(U6:V28)</f>
        <v>0</v>
      </c>
    </row>
    <row r="30" spans="1:22" ht="20.100000000000001" customHeight="1" thickBot="1" x14ac:dyDescent="0.3">
      <c r="D30" s="12" t="s">
        <v>35</v>
      </c>
      <c r="E30" s="72"/>
      <c r="F30" s="72"/>
      <c r="G30" s="72"/>
      <c r="H30" s="73" t="s">
        <v>36</v>
      </c>
      <c r="I30" s="73"/>
      <c r="J30" s="72"/>
      <c r="K30" s="72"/>
      <c r="L30" s="72"/>
      <c r="M30" s="72"/>
      <c r="N30" s="53"/>
      <c r="O30" s="11" t="s">
        <v>37</v>
      </c>
      <c r="P30" s="11"/>
      <c r="Q30" s="37" t="str">
        <f>IF(Q34=2,"You can only take one Flexi day per accounting period","")</f>
        <v/>
      </c>
      <c r="R30" s="13"/>
    </row>
    <row r="31" spans="1:22" ht="20.100000000000001" customHeight="1" thickBot="1" x14ac:dyDescent="0.3">
      <c r="D31" s="41" t="s">
        <v>38</v>
      </c>
      <c r="E31" s="66"/>
      <c r="F31" s="66"/>
      <c r="G31" s="66"/>
      <c r="H31" s="65" t="s">
        <v>38</v>
      </c>
      <c r="I31" s="65"/>
      <c r="J31" s="66"/>
      <c r="K31" s="66"/>
      <c r="L31" s="66"/>
      <c r="M31" s="66"/>
      <c r="N31" s="52"/>
      <c r="O31" s="49">
        <f>O28</f>
        <v>0</v>
      </c>
      <c r="P31" s="38"/>
      <c r="Q31" s="56" t="str">
        <f>IF(U29&gt;=1,"You should only work for a maximum of 6 hours without a break","")</f>
        <v/>
      </c>
      <c r="R31" s="42"/>
    </row>
    <row r="32" spans="1:22" x14ac:dyDescent="0.25">
      <c r="D32" s="43"/>
      <c r="E32" s="36"/>
      <c r="F32" s="44"/>
      <c r="G32" s="36"/>
      <c r="H32" s="36"/>
      <c r="I32" s="36"/>
      <c r="J32" s="36"/>
      <c r="K32" s="36"/>
      <c r="L32" s="36"/>
      <c r="M32" s="36"/>
      <c r="N32" s="45"/>
      <c r="O32" s="46" t="str">
        <f>IF(P32="","",'Overview Sheet'!$C$21)</f>
        <v/>
      </c>
      <c r="P32" s="44" t="str">
        <f>IF('Overview Sheet'!$C$21&gt;$O$31,"","Is the maximum you can carry forward per accounting period")</f>
        <v/>
      </c>
      <c r="Q32" s="36"/>
      <c r="R32" s="47"/>
    </row>
    <row r="33" spans="4:18" x14ac:dyDescent="0.25">
      <c r="D33" s="38"/>
      <c r="E33" s="38"/>
      <c r="F33" s="38"/>
      <c r="G33" s="38"/>
      <c r="H33" s="38"/>
      <c r="I33" s="38"/>
      <c r="J33" s="38"/>
      <c r="K33" s="38"/>
      <c r="L33" s="38"/>
      <c r="M33" s="38"/>
      <c r="N33" s="40"/>
      <c r="O33" s="40"/>
      <c r="P33" s="40"/>
      <c r="Q33" s="38"/>
      <c r="R33" s="38"/>
    </row>
    <row r="34" spans="4:18" ht="15" hidden="1" customHeight="1" x14ac:dyDescent="0.25">
      <c r="Q34" s="14">
        <f>COUNTIF(D6:R28,"Flexi")</f>
        <v>0</v>
      </c>
    </row>
  </sheetData>
  <sheetProtection password="DAC5" sheet="1" objects="1" scenarios="1" selectLockedCells="1"/>
  <mergeCells count="41">
    <mergeCell ref="E31:G31"/>
    <mergeCell ref="H31:I31"/>
    <mergeCell ref="J31:M31"/>
    <mergeCell ref="D26:E26"/>
    <mergeCell ref="D27:E27"/>
    <mergeCell ref="D28:E28"/>
    <mergeCell ref="D29:R29"/>
    <mergeCell ref="E30:G30"/>
    <mergeCell ref="H30:I30"/>
    <mergeCell ref="J30:M30"/>
    <mergeCell ref="D25:E25"/>
    <mergeCell ref="D14:E14"/>
    <mergeCell ref="D15:E15"/>
    <mergeCell ref="D16:E16"/>
    <mergeCell ref="D17:R17"/>
    <mergeCell ref="D18:E18"/>
    <mergeCell ref="D19:E19"/>
    <mergeCell ref="D20:E20"/>
    <mergeCell ref="D21:E21"/>
    <mergeCell ref="D22:E22"/>
    <mergeCell ref="D23:R23"/>
    <mergeCell ref="D24:E24"/>
    <mergeCell ref="D13:E13"/>
    <mergeCell ref="P4:P5"/>
    <mergeCell ref="Q4:Q5"/>
    <mergeCell ref="R4:R5"/>
    <mergeCell ref="D5:E5"/>
    <mergeCell ref="D6:E6"/>
    <mergeCell ref="D7:E7"/>
    <mergeCell ref="D8:E8"/>
    <mergeCell ref="D9:E9"/>
    <mergeCell ref="D10:E10"/>
    <mergeCell ref="D11:R11"/>
    <mergeCell ref="D12:E12"/>
    <mergeCell ref="E2:H2"/>
    <mergeCell ref="K2:N2"/>
    <mergeCell ref="K3:N3"/>
    <mergeCell ref="F4:H4"/>
    <mergeCell ref="I4:K4"/>
    <mergeCell ref="L4:L5"/>
    <mergeCell ref="M4:N4"/>
  </mergeCells>
  <conditionalFormatting sqref="H6:H10 H12:H16 H18:H22 H24:H28 K6:K10 K12:K16 K18:K22 K24:K28">
    <cfRule type="cellIs" dxfId="8" priority="1" operator="greaterThan">
      <formula>0.25</formula>
    </cfRule>
  </conditionalFormatting>
  <dataValidations disablePrompts="1" count="2">
    <dataValidation type="decimal" allowBlank="1" showErrorMessage="1" sqref="L6:L10 L12:L16 L18:L22 L24:L28">
      <formula1>0</formula1>
      <formula2>7.3</formula2>
    </dataValidation>
    <dataValidation type="list" allowBlank="1" showInputMessage="1" showErrorMessage="1" sqref="Q6:Q10 Q12:Q16 Q18:Q22 Q24:Q28">
      <formula1>$T$6:$T$12</formula1>
    </dataValidation>
  </dataValidations>
  <pageMargins left="0.25" right="0.25" top="0.75" bottom="0.75" header="0.3" footer="0.3"/>
  <pageSetup paperSize="9" scale="91" orientation="landscape" verticalDpi="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34"/>
  <sheetViews>
    <sheetView showGridLines="0" showRowColHeaders="0" topLeftCell="C1" zoomScaleNormal="100" workbookViewId="0">
      <selection activeCell="P6" sqref="P6"/>
    </sheetView>
  </sheetViews>
  <sheetFormatPr defaultRowHeight="15" x14ac:dyDescent="0.25"/>
  <cols>
    <col min="1" max="2" width="9.140625" style="14" hidden="1" customWidth="1"/>
    <col min="3" max="3" width="6.140625" style="14" customWidth="1"/>
    <col min="4" max="4" width="7.7109375" style="14" customWidth="1"/>
    <col min="5" max="5" width="12.7109375" style="14" customWidth="1"/>
    <col min="6" max="13" width="6.7109375" style="14" customWidth="1"/>
    <col min="14" max="14" width="6.7109375" style="15" customWidth="1"/>
    <col min="15" max="16" width="7.7109375" style="15" customWidth="1"/>
    <col min="17" max="17" width="20.42578125" style="14" customWidth="1"/>
    <col min="18" max="18" width="39.140625" style="14" customWidth="1"/>
    <col min="19" max="19" width="9.140625" style="14"/>
    <col min="20" max="21" width="9.140625" style="14" hidden="1" customWidth="1"/>
    <col min="22" max="22" width="0" style="14" hidden="1" customWidth="1"/>
    <col min="23" max="16384" width="9.140625" style="14"/>
  </cols>
  <sheetData>
    <row r="1" spans="1:22" ht="21" customHeight="1" x14ac:dyDescent="0.25"/>
    <row r="2" spans="1:22" x14ac:dyDescent="0.25">
      <c r="D2" s="14" t="s">
        <v>31</v>
      </c>
      <c r="E2" s="67">
        <f>'Overview Sheet'!C3</f>
        <v>0</v>
      </c>
      <c r="F2" s="68"/>
      <c r="G2" s="68"/>
      <c r="H2" s="69"/>
      <c r="I2" s="15"/>
      <c r="J2" s="16" t="s">
        <v>33</v>
      </c>
      <c r="K2" s="70">
        <f>D6</f>
        <v>140</v>
      </c>
      <c r="L2" s="70"/>
      <c r="M2" s="70"/>
      <c r="N2" s="70"/>
    </row>
    <row r="3" spans="1:22" x14ac:dyDescent="0.25">
      <c r="F3" s="17"/>
      <c r="G3" s="17"/>
      <c r="H3" s="17"/>
      <c r="I3" s="17"/>
      <c r="J3" s="18" t="s">
        <v>32</v>
      </c>
      <c r="K3" s="71">
        <f>D28</f>
        <v>165</v>
      </c>
      <c r="L3" s="71"/>
      <c r="M3" s="71"/>
      <c r="N3" s="71"/>
    </row>
    <row r="4" spans="1:22" ht="15.75" customHeight="1" thickBot="1" x14ac:dyDescent="0.3">
      <c r="D4" s="5"/>
      <c r="E4" s="6"/>
      <c r="F4" s="79" t="s">
        <v>18</v>
      </c>
      <c r="G4" s="79"/>
      <c r="H4" s="79"/>
      <c r="I4" s="79" t="s">
        <v>19</v>
      </c>
      <c r="J4" s="79"/>
      <c r="K4" s="83"/>
      <c r="L4" s="84" t="s">
        <v>20</v>
      </c>
      <c r="M4" s="83" t="s">
        <v>21</v>
      </c>
      <c r="N4" s="83"/>
      <c r="O4" s="9" t="s">
        <v>27</v>
      </c>
      <c r="P4" s="79" t="s">
        <v>28</v>
      </c>
      <c r="Q4" s="79" t="s">
        <v>5</v>
      </c>
      <c r="R4" s="79" t="s">
        <v>29</v>
      </c>
    </row>
    <row r="5" spans="1:22" ht="15.75" thickBot="1" x14ac:dyDescent="0.3">
      <c r="A5" s="14" t="s">
        <v>10</v>
      </c>
      <c r="D5" s="86" t="s">
        <v>22</v>
      </c>
      <c r="E5" s="87"/>
      <c r="F5" s="7" t="s">
        <v>23</v>
      </c>
      <c r="G5" s="54" t="s">
        <v>24</v>
      </c>
      <c r="H5" s="54" t="s">
        <v>25</v>
      </c>
      <c r="I5" s="54" t="s">
        <v>23</v>
      </c>
      <c r="J5" s="54" t="s">
        <v>24</v>
      </c>
      <c r="K5" s="54" t="s">
        <v>25</v>
      </c>
      <c r="L5" s="85"/>
      <c r="M5" s="54" t="s">
        <v>17</v>
      </c>
      <c r="N5" s="55" t="s">
        <v>26</v>
      </c>
      <c r="O5" s="49">
        <f>IF('Period 5'!O32="",'Period 5'!O31,'Period 5'!O32)</f>
        <v>0</v>
      </c>
      <c r="P5" s="82"/>
      <c r="Q5" s="79"/>
      <c r="R5" s="79"/>
    </row>
    <row r="6" spans="1:22" x14ac:dyDescent="0.25">
      <c r="A6" s="14" t="s">
        <v>0</v>
      </c>
      <c r="B6" s="22">
        <f>'Overview Sheet'!$C$6</f>
        <v>0.3125</v>
      </c>
      <c r="D6" s="77">
        <f>'Period 5'!D28:E28+3</f>
        <v>140</v>
      </c>
      <c r="E6" s="78"/>
      <c r="F6" s="2"/>
      <c r="G6" s="2"/>
      <c r="H6" s="19">
        <f>IF($Q6="Leave",B6/2,IF($Q6="Leave AM",B6/2,IF($Q6="Sick",B6/2,IF($Q6="Bank Holiday",B6/2,IF($Q6="Other - Enter Details",B6/2,SUM(G6-F6))))))</f>
        <v>0</v>
      </c>
      <c r="I6" s="2"/>
      <c r="J6" s="2"/>
      <c r="K6" s="19">
        <f>IF($Q6="Leave",B6/2,IF($Q6="Leave PM",B6/2,IF($Q6="Sick",B6/2,IF($Q6="Bank Holiday",B6/2,IF($Q6="Other - Enter Details",B6/2,SUM(J6-I6))))))</f>
        <v>0</v>
      </c>
      <c r="L6" s="2"/>
      <c r="M6" s="19">
        <f>SUM(H6+K6)-L6</f>
        <v>0</v>
      </c>
      <c r="N6" s="23" t="str">
        <f>IF(OR(G6&lt;&gt;"",J6&lt;&gt;"",Q6&lt;&gt;""),ROUND(M6-B6,15),"")</f>
        <v/>
      </c>
      <c r="O6" s="50">
        <f>IF(OR(G6&lt;&gt;"",J6&lt;&gt;"",Q6&lt;&gt;""),O5+N6,O5)</f>
        <v>0</v>
      </c>
      <c r="P6" s="4"/>
      <c r="Q6" s="1"/>
      <c r="R6" s="1"/>
      <c r="T6" s="14" t="s">
        <v>5</v>
      </c>
      <c r="U6" s="14">
        <f>IF(H6&gt;0.25,1,0)</f>
        <v>0</v>
      </c>
      <c r="V6" s="14">
        <f>IF(K6&gt;0.25,1,0)</f>
        <v>0</v>
      </c>
    </row>
    <row r="7" spans="1:22" x14ac:dyDescent="0.25">
      <c r="A7" s="14" t="s">
        <v>1</v>
      </c>
      <c r="B7" s="22">
        <f>'Overview Sheet'!$C$7</f>
        <v>0.3125</v>
      </c>
      <c r="D7" s="77">
        <f>D6+1</f>
        <v>141</v>
      </c>
      <c r="E7" s="78"/>
      <c r="F7" s="2"/>
      <c r="G7" s="2"/>
      <c r="H7" s="19">
        <f>IF($Q7="Leave",B7/2,IF($Q7="Leave AM",B7/2,IF($Q7="Sick",B7/2,IF($Q7="Bank Holiday",B7/2,IF($Q7="Other - Enter Details",B7/2,SUM(G7-F7))))))</f>
        <v>0</v>
      </c>
      <c r="I7" s="2"/>
      <c r="J7" s="2"/>
      <c r="K7" s="19">
        <f>IF($Q7="Leave",B7/2,IF($Q7="Leave PM",B7/2,IF($Q7="Sick",B7/2,IF($Q7="Bank Holiday",B7/2,IF($Q7="Other - Enter Details",B7/2,SUM(J7-I7))))))</f>
        <v>0</v>
      </c>
      <c r="L7" s="3"/>
      <c r="M7" s="19">
        <f t="shared" ref="M7:M10" si="0">H7+K7-L7</f>
        <v>0</v>
      </c>
      <c r="N7" s="23" t="str">
        <f t="shared" ref="N7:N10" si="1">IF(OR(G7&lt;&gt;"",J7&lt;&gt;"",Q7&lt;&gt;""),ROUND(M7-B7,15),"")</f>
        <v/>
      </c>
      <c r="O7" s="23">
        <f>IF(OR(G7&lt;&gt;"",J7&lt;&gt;"",Q7&lt;&gt;""),O6+N7,O6)</f>
        <v>0</v>
      </c>
      <c r="P7" s="4"/>
      <c r="Q7" s="1"/>
      <c r="R7" s="1"/>
      <c r="T7" s="14" t="s">
        <v>6</v>
      </c>
      <c r="U7" s="14">
        <f t="shared" ref="U7:U10" si="2">IF(H7&gt;0.25,1,0)</f>
        <v>0</v>
      </c>
      <c r="V7" s="14">
        <f t="shared" ref="V7:V10" si="3">IF(K7&gt;0.25,1,0)</f>
        <v>0</v>
      </c>
    </row>
    <row r="8" spans="1:22" x14ac:dyDescent="0.25">
      <c r="A8" s="14" t="s">
        <v>2</v>
      </c>
      <c r="B8" s="22">
        <f>'Overview Sheet'!$C$8</f>
        <v>0.3125</v>
      </c>
      <c r="D8" s="77">
        <f t="shared" ref="D8:D10" si="4">D7+1</f>
        <v>142</v>
      </c>
      <c r="E8" s="78"/>
      <c r="F8" s="2"/>
      <c r="G8" s="2"/>
      <c r="H8" s="19">
        <f>IF($Q8="Leave",B8/2,IF($Q8="Leave AM",B8/2,IF($Q8="Sick",B8/2,IF($Q8="Bank Holiday",B8/2,IF($Q8="Other - Enter Details",B8/2,SUM(G8-F8))))))</f>
        <v>0</v>
      </c>
      <c r="I8" s="2"/>
      <c r="J8" s="2"/>
      <c r="K8" s="19">
        <f>IF($Q8="Leave",B8/2,IF($Q8="Leave PM",B8/2,IF($Q8="Sick",B8/2,IF($Q8="Bank Holiday",B8/2,IF($Q8="Other - Enter Details",B8/2,SUM(J8-I8))))))</f>
        <v>0</v>
      </c>
      <c r="L8" s="3"/>
      <c r="M8" s="19">
        <f t="shared" si="0"/>
        <v>0</v>
      </c>
      <c r="N8" s="23" t="str">
        <f t="shared" si="1"/>
        <v/>
      </c>
      <c r="O8" s="23">
        <f>IF(OR(G8&lt;&gt;"",J8&lt;&gt;"",Q8&lt;&gt;""),O7+N8,O7)</f>
        <v>0</v>
      </c>
      <c r="P8" s="4"/>
      <c r="Q8" s="1"/>
      <c r="R8" s="1"/>
      <c r="T8" s="14" t="s">
        <v>7</v>
      </c>
      <c r="U8" s="14">
        <f t="shared" si="2"/>
        <v>0</v>
      </c>
      <c r="V8" s="14">
        <f t="shared" si="3"/>
        <v>0</v>
      </c>
    </row>
    <row r="9" spans="1:22" x14ac:dyDescent="0.25">
      <c r="A9" s="14" t="s">
        <v>3</v>
      </c>
      <c r="B9" s="22">
        <f>'Overview Sheet'!$C$9</f>
        <v>0.3125</v>
      </c>
      <c r="D9" s="77">
        <f t="shared" si="4"/>
        <v>143</v>
      </c>
      <c r="E9" s="78"/>
      <c r="F9" s="2"/>
      <c r="G9" s="2"/>
      <c r="H9" s="19">
        <f>IF($Q9="Leave",B9/2,IF($Q9="Leave AM",B9/2,IF($Q9="Sick",B9/2,IF($Q9="Bank Holiday",B9/2,IF($Q9="Other - Enter Details",B9/2,SUM(G9-F9))))))</f>
        <v>0</v>
      </c>
      <c r="I9" s="2"/>
      <c r="J9" s="2"/>
      <c r="K9" s="19">
        <f>IF($Q9="Leave",B9/2,IF($Q9="Leave PM",B9/2,IF($Q9="Sick",B9/2,IF($Q9="Bank Holiday",B9/2,IF($Q9="Other - Enter Details",B9/2,SUM(J9-I9))))))</f>
        <v>0</v>
      </c>
      <c r="L9" s="3"/>
      <c r="M9" s="19">
        <f t="shared" si="0"/>
        <v>0</v>
      </c>
      <c r="N9" s="23" t="str">
        <f t="shared" si="1"/>
        <v/>
      </c>
      <c r="O9" s="23">
        <f>IF(OR(G9&lt;&gt;"",J9&lt;&gt;"",Q9&lt;&gt;""),O8+N9,O8)</f>
        <v>0</v>
      </c>
      <c r="P9" s="4"/>
      <c r="Q9" s="1"/>
      <c r="R9" s="1"/>
      <c r="T9" s="14" t="s">
        <v>11</v>
      </c>
      <c r="U9" s="14">
        <f t="shared" si="2"/>
        <v>0</v>
      </c>
      <c r="V9" s="14">
        <f t="shared" si="3"/>
        <v>0</v>
      </c>
    </row>
    <row r="10" spans="1:22" x14ac:dyDescent="0.25">
      <c r="A10" s="14" t="s">
        <v>4</v>
      </c>
      <c r="B10" s="22">
        <f>'Overview Sheet'!$C$10</f>
        <v>0.3125</v>
      </c>
      <c r="D10" s="77">
        <f t="shared" si="4"/>
        <v>144</v>
      </c>
      <c r="E10" s="78"/>
      <c r="F10" s="2"/>
      <c r="G10" s="2"/>
      <c r="H10" s="19">
        <f>IF($Q10="Leave",B10/2,IF($Q10="Leave AM",B10/2,IF($Q10="Sick",B10/2,IF($Q10="Bank Holiday",B10/2,IF($Q10="Other - Enter Details",B10/2,SUM(G10-F10))))))</f>
        <v>0</v>
      </c>
      <c r="I10" s="2"/>
      <c r="J10" s="2"/>
      <c r="K10" s="19">
        <f>IF($Q10="Leave",B10/2,IF($Q10="Leave PM",B10/2,IF($Q10="Sick",B10/2,IF($Q10="Bank Holiday",B10/2,IF($Q10="Other - Enter Details",B10/2,SUM(J10-I10))))))</f>
        <v>0</v>
      </c>
      <c r="L10" s="3"/>
      <c r="M10" s="19">
        <f t="shared" si="0"/>
        <v>0</v>
      </c>
      <c r="N10" s="23" t="str">
        <f t="shared" si="1"/>
        <v/>
      </c>
      <c r="O10" s="23">
        <f>IF(OR(G10&lt;&gt;"",J10&lt;&gt;"",Q10&lt;&gt;""),O9+N10,O9)</f>
        <v>0</v>
      </c>
      <c r="P10" s="4"/>
      <c r="Q10" s="1"/>
      <c r="R10" s="1"/>
      <c r="T10" s="14" t="s">
        <v>8</v>
      </c>
      <c r="U10" s="14">
        <f t="shared" si="2"/>
        <v>0</v>
      </c>
      <c r="V10" s="14">
        <f t="shared" si="3"/>
        <v>0</v>
      </c>
    </row>
    <row r="11" spans="1:22" x14ac:dyDescent="0.25">
      <c r="D11" s="80"/>
      <c r="E11" s="81"/>
      <c r="F11" s="81"/>
      <c r="G11" s="81"/>
      <c r="H11" s="81"/>
      <c r="I11" s="81"/>
      <c r="J11" s="81"/>
      <c r="K11" s="81"/>
      <c r="L11" s="81"/>
      <c r="M11" s="81"/>
      <c r="N11" s="81"/>
      <c r="O11" s="81"/>
      <c r="P11" s="81"/>
      <c r="Q11" s="81"/>
      <c r="R11" s="82"/>
      <c r="T11" s="14" t="s">
        <v>9</v>
      </c>
    </row>
    <row r="12" spans="1:22" x14ac:dyDescent="0.25">
      <c r="A12" s="14" t="s">
        <v>0</v>
      </c>
      <c r="B12" s="21">
        <f>'Overview Sheet'!$C$6</f>
        <v>0.3125</v>
      </c>
      <c r="D12" s="77">
        <f>D6+7</f>
        <v>147</v>
      </c>
      <c r="E12" s="78"/>
      <c r="F12" s="2"/>
      <c r="G12" s="2"/>
      <c r="H12" s="19">
        <f>IF($Q12="Leave",B12/2,IF($Q12="Leave AM",B12/2,IF($Q12="Sick",B12/2,IF($Q12="Bank Holiday",B12/2,IF($Q12="Other - Enter Details",B12/2,SUM(G12-F12))))))</f>
        <v>0</v>
      </c>
      <c r="I12" s="2"/>
      <c r="J12" s="2"/>
      <c r="K12" s="20">
        <f>IF($Q12="Leave",B12/2,IF($Q12="Leave PM",B12/2,IF($Q12="Sick",B12/2,IF($Q12="Bank Holiday",B12/2,IF($Q12="Other - Enter Details",B12/2,SUM(J12-I12))))))</f>
        <v>0</v>
      </c>
      <c r="L12" s="1"/>
      <c r="M12" s="19">
        <f>SUM(H12+K12)-L12</f>
        <v>0</v>
      </c>
      <c r="N12" s="23" t="str">
        <f t="shared" ref="N12:N16" si="5">IF(OR(G12&lt;&gt;"",J12&lt;&gt;"",Q12&lt;&gt;""),ROUND(M12-B12,15),"")</f>
        <v/>
      </c>
      <c r="O12" s="50">
        <f>IF(OR(G12&lt;&gt;"",J12&lt;&gt;"",Q12&lt;&gt;""),O10+N12,O10)</f>
        <v>0</v>
      </c>
      <c r="P12" s="4"/>
      <c r="Q12" s="1"/>
      <c r="R12" s="1"/>
      <c r="T12" s="14" t="s">
        <v>39</v>
      </c>
      <c r="U12" s="14">
        <f t="shared" ref="U12:U16" si="6">IF(H12&gt;0.25,1,0)</f>
        <v>0</v>
      </c>
      <c r="V12" s="14">
        <f t="shared" ref="V12:V16" si="7">IF(K12&gt;0.25,1,0)</f>
        <v>0</v>
      </c>
    </row>
    <row r="13" spans="1:22" x14ac:dyDescent="0.25">
      <c r="A13" s="14" t="s">
        <v>1</v>
      </c>
      <c r="B13" s="21">
        <f>'Overview Sheet'!$C$7</f>
        <v>0.3125</v>
      </c>
      <c r="D13" s="77">
        <f t="shared" ref="D13:D16" si="8">D7+7</f>
        <v>148</v>
      </c>
      <c r="E13" s="78"/>
      <c r="F13" s="2"/>
      <c r="G13" s="2"/>
      <c r="H13" s="19">
        <f>IF($Q13="Leave",B13/2,IF($Q13="Leave AM",B13/2,IF($Q13="Sick",B13/2,IF($Q13="Bank Holiday",B13/2,IF($Q13="Other - Enter Details",B13/2,SUM(G13-F13))))))</f>
        <v>0</v>
      </c>
      <c r="I13" s="2"/>
      <c r="J13" s="3"/>
      <c r="K13" s="20">
        <f>IF($Q13="Leave",B13/2,IF($Q13="Leave PM",B13/2,IF($Q13="Sick",B13/2,IF($Q13="Bank Holiday",B13/2,IF($Q13="Other - Enter Details",B13/2,SUM(J13-I13))))))</f>
        <v>0</v>
      </c>
      <c r="L13" s="1"/>
      <c r="M13" s="19">
        <f t="shared" ref="M13:M16" si="9">H13+K13-L13</f>
        <v>0</v>
      </c>
      <c r="N13" s="23" t="str">
        <f t="shared" si="5"/>
        <v/>
      </c>
      <c r="O13" s="23">
        <f>IF(OR(G13&lt;&gt;"",J13&lt;&gt;"",Q13&lt;&gt;""),O12+N13,O12)</f>
        <v>0</v>
      </c>
      <c r="P13" s="4"/>
      <c r="Q13" s="1"/>
      <c r="R13" s="1"/>
      <c r="U13" s="14">
        <f t="shared" si="6"/>
        <v>0</v>
      </c>
      <c r="V13" s="14">
        <f t="shared" si="7"/>
        <v>0</v>
      </c>
    </row>
    <row r="14" spans="1:22" x14ac:dyDescent="0.25">
      <c r="A14" s="14" t="s">
        <v>2</v>
      </c>
      <c r="B14" s="21">
        <f>'Overview Sheet'!$C$8</f>
        <v>0.3125</v>
      </c>
      <c r="D14" s="77">
        <f t="shared" si="8"/>
        <v>149</v>
      </c>
      <c r="E14" s="78"/>
      <c r="F14" s="2"/>
      <c r="G14" s="2"/>
      <c r="H14" s="19">
        <f>IF($Q14="Leave",B14/2,IF($Q14="Leave AM",B14/2,IF($Q14="Sick",B14/2,IF($Q14="Bank Holiday",B14/2,IF($Q14="Other - Enter Details",B14/2,SUM(G14-F14))))))</f>
        <v>0</v>
      </c>
      <c r="I14" s="2"/>
      <c r="J14" s="3"/>
      <c r="K14" s="20">
        <f>IF($Q14="Leave",B14/2,IF($Q14="Leave PM",B14/2,IF($Q14="Sick",B14/2,IF($Q14="Bank Holiday",B14/2,IF($Q14="Other - Enter Details",B14/2,SUM(J14-I14))))))</f>
        <v>0</v>
      </c>
      <c r="L14" s="1"/>
      <c r="M14" s="19">
        <f t="shared" si="9"/>
        <v>0</v>
      </c>
      <c r="N14" s="23" t="str">
        <f t="shared" si="5"/>
        <v/>
      </c>
      <c r="O14" s="23">
        <f>IF(OR(G14&lt;&gt;"",J14&lt;&gt;"",Q14&lt;&gt;""),O13+N14,O13)</f>
        <v>0</v>
      </c>
      <c r="P14" s="4"/>
      <c r="Q14" s="1"/>
      <c r="R14" s="1"/>
      <c r="U14" s="14">
        <f t="shared" si="6"/>
        <v>0</v>
      </c>
      <c r="V14" s="14">
        <f t="shared" si="7"/>
        <v>0</v>
      </c>
    </row>
    <row r="15" spans="1:22" x14ac:dyDescent="0.25">
      <c r="A15" s="14" t="s">
        <v>3</v>
      </c>
      <c r="B15" s="21">
        <f>'Overview Sheet'!$C$9</f>
        <v>0.3125</v>
      </c>
      <c r="D15" s="77">
        <f t="shared" si="8"/>
        <v>150</v>
      </c>
      <c r="E15" s="78"/>
      <c r="F15" s="2"/>
      <c r="G15" s="2"/>
      <c r="H15" s="19">
        <f>IF($Q15="Leave",B15/2,IF($Q15="Leave AM",B15/2,IF($Q15="Sick",B15/2,IF($Q15="Bank Holiday",B15/2,IF($Q15="Other - Enter Details",B15/2,SUM(G15-F15))))))</f>
        <v>0</v>
      </c>
      <c r="I15" s="2"/>
      <c r="J15" s="3"/>
      <c r="K15" s="20">
        <f>IF($Q15="Leave",B15/2,IF($Q15="Leave PM",B15/2,IF($Q15="Sick",B15/2,IF($Q15="Bank Holiday",B15/2,IF($Q15="Other - Enter Details",B15/2,SUM(J15-I15))))))</f>
        <v>0</v>
      </c>
      <c r="L15" s="1"/>
      <c r="M15" s="19">
        <f t="shared" si="9"/>
        <v>0</v>
      </c>
      <c r="N15" s="23" t="str">
        <f t="shared" si="5"/>
        <v/>
      </c>
      <c r="O15" s="23">
        <f>IF(OR(G15&lt;&gt;"",J15&lt;&gt;"",Q15&lt;&gt;""),O14+N15,O14)</f>
        <v>0</v>
      </c>
      <c r="P15" s="4"/>
      <c r="Q15" s="1"/>
      <c r="R15" s="1"/>
      <c r="U15" s="14">
        <f t="shared" si="6"/>
        <v>0</v>
      </c>
      <c r="V15" s="14">
        <f t="shared" si="7"/>
        <v>0</v>
      </c>
    </row>
    <row r="16" spans="1:22" x14ac:dyDescent="0.25">
      <c r="A16" s="14" t="s">
        <v>4</v>
      </c>
      <c r="B16" s="21">
        <f>'Overview Sheet'!$C$10</f>
        <v>0.3125</v>
      </c>
      <c r="D16" s="77">
        <f t="shared" si="8"/>
        <v>151</v>
      </c>
      <c r="E16" s="78"/>
      <c r="F16" s="2"/>
      <c r="G16" s="2"/>
      <c r="H16" s="19">
        <f>IF($Q16="Leave",B16/2,IF($Q16="Leave AM",B16/2,IF($Q16="Sick",B16/2,IF($Q16="Bank Holiday",B16/2,IF($Q16="Other - Enter Details",B16/2,SUM(G16-F16))))))</f>
        <v>0</v>
      </c>
      <c r="I16" s="2"/>
      <c r="J16" s="3"/>
      <c r="K16" s="20">
        <f>IF($Q16="Leave",B16/2,IF($Q16="Leave PM",B16/2,IF($Q16="Sick",B16/2,IF($Q16="Bank Holiday",B16/2,IF($Q16="Other - Enter Details",B16/2,SUM(J16-I16))))))</f>
        <v>0</v>
      </c>
      <c r="L16" s="1"/>
      <c r="M16" s="19">
        <f t="shared" si="9"/>
        <v>0</v>
      </c>
      <c r="N16" s="23" t="str">
        <f t="shared" si="5"/>
        <v/>
      </c>
      <c r="O16" s="23">
        <f>IF(OR(G16&lt;&gt;"",J16&lt;&gt;"",Q16&lt;&gt;""),O15+N16,O15)</f>
        <v>0</v>
      </c>
      <c r="P16" s="4"/>
      <c r="Q16" s="1"/>
      <c r="R16" s="1"/>
      <c r="U16" s="14">
        <f t="shared" si="6"/>
        <v>0</v>
      </c>
      <c r="V16" s="14">
        <f t="shared" si="7"/>
        <v>0</v>
      </c>
    </row>
    <row r="17" spans="1:22" x14ac:dyDescent="0.25">
      <c r="B17" s="21"/>
      <c r="D17" s="80"/>
      <c r="E17" s="81"/>
      <c r="F17" s="81"/>
      <c r="G17" s="81"/>
      <c r="H17" s="81"/>
      <c r="I17" s="81"/>
      <c r="J17" s="81"/>
      <c r="K17" s="81"/>
      <c r="L17" s="81"/>
      <c r="M17" s="81"/>
      <c r="N17" s="81"/>
      <c r="O17" s="81"/>
      <c r="P17" s="81"/>
      <c r="Q17" s="81"/>
      <c r="R17" s="82"/>
    </row>
    <row r="18" spans="1:22" x14ac:dyDescent="0.25">
      <c r="A18" s="14" t="s">
        <v>0</v>
      </c>
      <c r="B18" s="21">
        <f>'Overview Sheet'!$C$6</f>
        <v>0.3125</v>
      </c>
      <c r="D18" s="77">
        <f>D12+7</f>
        <v>154</v>
      </c>
      <c r="E18" s="78"/>
      <c r="F18" s="2"/>
      <c r="G18" s="2"/>
      <c r="H18" s="19">
        <f>IF($Q18="Leave",B18/2,IF($Q18="Leave AM",B18/2,IF($Q18="Sick",B18/2,IF($Q18="Bank Holiday",B18/2,IF($Q18="Other - Enter Details",B18/2,SUM(G18-F18))))))</f>
        <v>0</v>
      </c>
      <c r="I18" s="2"/>
      <c r="J18" s="3"/>
      <c r="K18" s="19">
        <f>IF($Q18="Leave",B18/2,IF($Q18="Leave PM",B18/2,IF($Q18="Sick",B18/2,IF($Q18="Bank Holiday",B18/2,IF($Q18="Other - Enter Details",B18/2,SUM(J18-I18))))))</f>
        <v>0</v>
      </c>
      <c r="L18" s="2"/>
      <c r="M18" s="19">
        <f>SUM(H18+K18)-L18</f>
        <v>0</v>
      </c>
      <c r="N18" s="23" t="str">
        <f t="shared" ref="N18:N22" si="10">IF(OR(G18&lt;&gt;"",J18&lt;&gt;"",Q18&lt;&gt;""),ROUND(M18-B18,15),"")</f>
        <v/>
      </c>
      <c r="O18" s="50">
        <f>IF(OR(G18&lt;&gt;"",J18&lt;&gt;"",Q18&lt;&gt;""),O16+N18,O16)</f>
        <v>0</v>
      </c>
      <c r="P18" s="4"/>
      <c r="Q18" s="1"/>
      <c r="R18" s="1"/>
      <c r="U18" s="14">
        <f t="shared" ref="U18:U22" si="11">IF(H18&gt;0.25,1,0)</f>
        <v>0</v>
      </c>
      <c r="V18" s="14">
        <f t="shared" ref="V18:V22" si="12">IF(K18&gt;0.25,1,0)</f>
        <v>0</v>
      </c>
    </row>
    <row r="19" spans="1:22" x14ac:dyDescent="0.25">
      <c r="A19" s="14" t="s">
        <v>1</v>
      </c>
      <c r="B19" s="21">
        <f>'Overview Sheet'!$C$7</f>
        <v>0.3125</v>
      </c>
      <c r="D19" s="77">
        <f t="shared" ref="D19:D22" si="13">D13+7</f>
        <v>155</v>
      </c>
      <c r="E19" s="78"/>
      <c r="F19" s="2"/>
      <c r="G19" s="2"/>
      <c r="H19" s="19">
        <f>IF($Q19="Leave",B19/2,IF($Q19="Leave AM",B19/2,IF($Q19="Sick",B19/2,IF($Q19="Bank Holiday",B19/2,IF($Q19="Other - Enter Details",B19/2,SUM(G19-F19))))))</f>
        <v>0</v>
      </c>
      <c r="I19" s="2"/>
      <c r="J19" s="3"/>
      <c r="K19" s="19">
        <f>IF($Q19="Leave",B19/2,IF($Q19="Leave PM",B19/2,IF($Q19="Sick",B19/2,IF($Q19="Bank Holiday",B19/2,IF($Q19="Other - Enter Details",B19/2,SUM(J19-I19))))))</f>
        <v>0</v>
      </c>
      <c r="L19" s="3"/>
      <c r="M19" s="19">
        <f t="shared" ref="M19:M22" si="14">H19+K19-L19</f>
        <v>0</v>
      </c>
      <c r="N19" s="23" t="str">
        <f t="shared" si="10"/>
        <v/>
      </c>
      <c r="O19" s="23">
        <f>IF(OR(G19&lt;&gt;"",J19&lt;&gt;"",Q19&lt;&gt;""),O18+N19,O18)</f>
        <v>0</v>
      </c>
      <c r="P19" s="4"/>
      <c r="Q19" s="1"/>
      <c r="R19" s="1"/>
      <c r="U19" s="14">
        <f t="shared" si="11"/>
        <v>0</v>
      </c>
      <c r="V19" s="14">
        <f t="shared" si="12"/>
        <v>0</v>
      </c>
    </row>
    <row r="20" spans="1:22" x14ac:dyDescent="0.25">
      <c r="A20" s="14" t="s">
        <v>2</v>
      </c>
      <c r="B20" s="21">
        <f>'Overview Sheet'!$C$8</f>
        <v>0.3125</v>
      </c>
      <c r="D20" s="77">
        <f t="shared" si="13"/>
        <v>156</v>
      </c>
      <c r="E20" s="78"/>
      <c r="F20" s="2"/>
      <c r="G20" s="2"/>
      <c r="H20" s="19">
        <f>IF($Q20="Leave",B20/2,IF($Q20="Leave AM",B20/2,IF($Q20="Sick",B20/2,IF($Q20="Bank Holiday",B20/2,IF($Q20="Other - Enter Details",B20/2,SUM(G20-F20))))))</f>
        <v>0</v>
      </c>
      <c r="I20" s="2"/>
      <c r="J20" s="3"/>
      <c r="K20" s="19">
        <f>IF($Q20="Leave",B20/2,IF($Q20="Leave PM",B20/2,IF($Q20="Sick",B20/2,IF($Q20="Bank Holiday",B20/2,IF($Q20="Other - Enter Details",B20/2,SUM(J20-I20))))))</f>
        <v>0</v>
      </c>
      <c r="L20" s="3"/>
      <c r="M20" s="19">
        <f t="shared" si="14"/>
        <v>0</v>
      </c>
      <c r="N20" s="23" t="str">
        <f t="shared" si="10"/>
        <v/>
      </c>
      <c r="O20" s="23">
        <f>IF(OR(G20&lt;&gt;"",J20&lt;&gt;"",Q20&lt;&gt;""),O19+N20,O19)</f>
        <v>0</v>
      </c>
      <c r="P20" s="4"/>
      <c r="Q20" s="1"/>
      <c r="R20" s="1"/>
      <c r="U20" s="14">
        <f t="shared" si="11"/>
        <v>0</v>
      </c>
      <c r="V20" s="14">
        <f t="shared" si="12"/>
        <v>0</v>
      </c>
    </row>
    <row r="21" spans="1:22" x14ac:dyDescent="0.25">
      <c r="A21" s="14" t="s">
        <v>3</v>
      </c>
      <c r="B21" s="21">
        <f>'Overview Sheet'!$C$9</f>
        <v>0.3125</v>
      </c>
      <c r="D21" s="77">
        <f t="shared" si="13"/>
        <v>157</v>
      </c>
      <c r="E21" s="78"/>
      <c r="F21" s="2"/>
      <c r="G21" s="2"/>
      <c r="H21" s="19">
        <f>IF($Q21="Leave",B21/2,IF($Q21="Leave AM",B21/2,IF($Q21="Sick",B21/2,IF($Q21="Bank Holiday",B21/2,IF($Q21="Other - Enter Details",B21/2,SUM(G21-F21))))))</f>
        <v>0</v>
      </c>
      <c r="I21" s="2"/>
      <c r="J21" s="2"/>
      <c r="K21" s="19">
        <f>IF($Q21="Leave",B21/2,IF($Q21="Leave PM",B21/2,IF($Q21="Sick",B21/2,IF($Q21="Bank Holiday",B21/2,IF($Q21="Other - Enter Details",B21/2,SUM(J21-I21))))))</f>
        <v>0</v>
      </c>
      <c r="L21" s="3"/>
      <c r="M21" s="19">
        <f t="shared" si="14"/>
        <v>0</v>
      </c>
      <c r="N21" s="23" t="str">
        <f t="shared" si="10"/>
        <v/>
      </c>
      <c r="O21" s="23">
        <f>IF(OR(G21&lt;&gt;"",J21&lt;&gt;"",Q21&lt;&gt;""),O20+N21,O20)</f>
        <v>0</v>
      </c>
      <c r="P21" s="4"/>
      <c r="Q21" s="1"/>
      <c r="R21" s="1"/>
      <c r="U21" s="14">
        <f t="shared" si="11"/>
        <v>0</v>
      </c>
      <c r="V21" s="14">
        <f t="shared" si="12"/>
        <v>0</v>
      </c>
    </row>
    <row r="22" spans="1:22" x14ac:dyDescent="0.25">
      <c r="A22" s="14" t="s">
        <v>4</v>
      </c>
      <c r="B22" s="21">
        <f>'Overview Sheet'!$C$10</f>
        <v>0.3125</v>
      </c>
      <c r="D22" s="77">
        <f t="shared" si="13"/>
        <v>158</v>
      </c>
      <c r="E22" s="78"/>
      <c r="F22" s="2"/>
      <c r="G22" s="2"/>
      <c r="H22" s="19">
        <f>IF($Q22="Leave",B22/2,IF($Q22="Leave AM",B22/2,IF($Q22="Sick",B22/2,IF($Q22="Bank Holiday",B22/2,IF($Q22="Other - Enter Details",B22/2,SUM(G22-F22))))))</f>
        <v>0</v>
      </c>
      <c r="I22" s="2"/>
      <c r="J22" s="2"/>
      <c r="K22" s="19">
        <f>IF($Q22="Leave",B22/2,IF($Q22="Leave PM",B22/2,IF($Q22="Sick",B22/2,IF($Q22="Bank Holiday",B22/2,IF($Q22="Other - Enter Details",B22/2,SUM(J22-I22))))))</f>
        <v>0</v>
      </c>
      <c r="L22" s="3"/>
      <c r="M22" s="19">
        <f t="shared" si="14"/>
        <v>0</v>
      </c>
      <c r="N22" s="23" t="str">
        <f t="shared" si="10"/>
        <v/>
      </c>
      <c r="O22" s="23">
        <f>IF(OR(G22&lt;&gt;"",J22&lt;&gt;"",Q22&lt;&gt;""),O21+N22,O21)</f>
        <v>0</v>
      </c>
      <c r="P22" s="4"/>
      <c r="Q22" s="1"/>
      <c r="R22" s="1"/>
      <c r="U22" s="14">
        <f t="shared" si="11"/>
        <v>0</v>
      </c>
      <c r="V22" s="14">
        <f t="shared" si="12"/>
        <v>0</v>
      </c>
    </row>
    <row r="23" spans="1:22" x14ac:dyDescent="0.25">
      <c r="D23" s="80"/>
      <c r="E23" s="81"/>
      <c r="F23" s="81"/>
      <c r="G23" s="81"/>
      <c r="H23" s="81"/>
      <c r="I23" s="81"/>
      <c r="J23" s="81"/>
      <c r="K23" s="81"/>
      <c r="L23" s="81"/>
      <c r="M23" s="81"/>
      <c r="N23" s="81"/>
      <c r="O23" s="81"/>
      <c r="P23" s="81"/>
      <c r="Q23" s="81"/>
      <c r="R23" s="82"/>
    </row>
    <row r="24" spans="1:22" x14ac:dyDescent="0.25">
      <c r="A24" s="14" t="s">
        <v>0</v>
      </c>
      <c r="B24" s="21">
        <f>'Overview Sheet'!$C$6</f>
        <v>0.3125</v>
      </c>
      <c r="D24" s="77">
        <f>D18+7</f>
        <v>161</v>
      </c>
      <c r="E24" s="78"/>
      <c r="F24" s="2"/>
      <c r="G24" s="2"/>
      <c r="H24" s="19">
        <f>IF($Q24="Leave",B24/2,IF($Q24="Leave AM",B24/2,IF($Q24="Sick",B24/2,IF($Q24="Bank Holiday",B24/2,IF($Q24="Other - Enter Details",B24/2,SUM(G24-F24))))))</f>
        <v>0</v>
      </c>
      <c r="I24" s="2"/>
      <c r="J24" s="2"/>
      <c r="K24" s="19">
        <f>IF($Q24="Leave",B24/2,IF($Q24="Leave PM",B24/2,IF($Q24="Sick",B24/2,IF($Q24="Bank Holiday",B24/2,IF($Q24="Other - Enter Details",B24/2,SUM(J24-I24))))))</f>
        <v>0</v>
      </c>
      <c r="L24" s="2"/>
      <c r="M24" s="19">
        <f>SUM(H24+K24)-L24</f>
        <v>0</v>
      </c>
      <c r="N24" s="23" t="str">
        <f t="shared" ref="N24:N28" si="15">IF(OR(G24&lt;&gt;"",J24&lt;&gt;"",Q24&lt;&gt;""),ROUND(M24-B24,15),"")</f>
        <v/>
      </c>
      <c r="O24" s="50">
        <f>IF(OR(G24&lt;&gt;"",J24&lt;&gt;"",Q24&lt;&gt;""),O22+N24,O22)</f>
        <v>0</v>
      </c>
      <c r="P24" s="4"/>
      <c r="Q24" s="1"/>
      <c r="R24" s="1"/>
      <c r="U24" s="14">
        <f t="shared" ref="U24:U28" si="16">IF(H24&gt;0.25,1,0)</f>
        <v>0</v>
      </c>
      <c r="V24" s="14">
        <f t="shared" ref="V24:V28" si="17">IF(K24&gt;0.25,1,0)</f>
        <v>0</v>
      </c>
    </row>
    <row r="25" spans="1:22" x14ac:dyDescent="0.25">
      <c r="A25" s="14" t="s">
        <v>1</v>
      </c>
      <c r="B25" s="21">
        <f>'Overview Sheet'!$C$7</f>
        <v>0.3125</v>
      </c>
      <c r="D25" s="77">
        <f t="shared" ref="D25:D28" si="18">D19+7</f>
        <v>162</v>
      </c>
      <c r="E25" s="78"/>
      <c r="F25" s="2"/>
      <c r="G25" s="2"/>
      <c r="H25" s="19">
        <f>IF($Q25="Leave",B25/2,IF($Q25="Leave AM",B25/2,IF($Q25="Sick",B25/2,IF($Q25="Bank Holiday",B25/2,IF($Q25="Other - Enter Details",B25/2,SUM(G25-F25))))))</f>
        <v>0</v>
      </c>
      <c r="I25" s="2"/>
      <c r="J25" s="2"/>
      <c r="K25" s="19">
        <f>IF($Q25="Leave",B25/2,IF($Q25="Leave PM",B25/2,IF($Q25="Sick",B25/2,IF($Q25="Bank Holiday",B25/2,IF($Q25="Other - Enter Details",B25/2,SUM(J25-I25))))))</f>
        <v>0</v>
      </c>
      <c r="L25" s="3"/>
      <c r="M25" s="19">
        <f t="shared" ref="M25:M28" si="19">H25+K25-L25</f>
        <v>0</v>
      </c>
      <c r="N25" s="23" t="str">
        <f t="shared" si="15"/>
        <v/>
      </c>
      <c r="O25" s="23">
        <f>IF(OR(G25&lt;&gt;"",J25&lt;&gt;"",Q25&lt;&gt;""),O24+N25,O24)</f>
        <v>0</v>
      </c>
      <c r="P25" s="4"/>
      <c r="Q25" s="1"/>
      <c r="R25" s="1"/>
      <c r="U25" s="14">
        <f t="shared" si="16"/>
        <v>0</v>
      </c>
      <c r="V25" s="14">
        <f t="shared" si="17"/>
        <v>0</v>
      </c>
    </row>
    <row r="26" spans="1:22" x14ac:dyDescent="0.25">
      <c r="A26" s="14" t="s">
        <v>2</v>
      </c>
      <c r="B26" s="21">
        <f>'Overview Sheet'!$C$8</f>
        <v>0.3125</v>
      </c>
      <c r="D26" s="77">
        <f t="shared" si="18"/>
        <v>163</v>
      </c>
      <c r="E26" s="78"/>
      <c r="F26" s="2"/>
      <c r="G26" s="2"/>
      <c r="H26" s="19">
        <f>IF($Q26="Leave",B26/2,IF($Q26="Leave AM",B26/2,IF($Q26="Sick",B26/2,IF($Q26="Bank Holiday",B26/2,IF($Q26="Other - Enter Details",B26/2,SUM(G26-F26))))))</f>
        <v>0</v>
      </c>
      <c r="I26" s="2"/>
      <c r="J26" s="2"/>
      <c r="K26" s="19">
        <f>IF($Q26="Leave",B26/2,IF($Q26="Leave PM",B26/2,IF($Q26="Sick",B26/2,IF($Q26="Bank Holiday",B26/2,IF($Q26="Other - Enter Details",B26/2,SUM(J26-I26))))))</f>
        <v>0</v>
      </c>
      <c r="L26" s="3"/>
      <c r="M26" s="19">
        <f t="shared" si="19"/>
        <v>0</v>
      </c>
      <c r="N26" s="23" t="str">
        <f t="shared" si="15"/>
        <v/>
      </c>
      <c r="O26" s="23">
        <f t="shared" ref="O26:O28" si="20">IF(OR(G26&lt;&gt;"",J26&lt;&gt;"",Q26&lt;&gt;""),O25+N26,O25)</f>
        <v>0</v>
      </c>
      <c r="P26" s="4"/>
      <c r="Q26" s="1"/>
      <c r="R26" s="1"/>
      <c r="U26" s="14">
        <f t="shared" si="16"/>
        <v>0</v>
      </c>
      <c r="V26" s="14">
        <f t="shared" si="17"/>
        <v>0</v>
      </c>
    </row>
    <row r="27" spans="1:22" x14ac:dyDescent="0.25">
      <c r="A27" s="14" t="s">
        <v>3</v>
      </c>
      <c r="B27" s="21">
        <f>'Overview Sheet'!$C$9</f>
        <v>0.3125</v>
      </c>
      <c r="D27" s="77">
        <f t="shared" si="18"/>
        <v>164</v>
      </c>
      <c r="E27" s="78"/>
      <c r="F27" s="2"/>
      <c r="G27" s="2"/>
      <c r="H27" s="19">
        <f>IF($Q27="Leave",B27/2,IF($Q27="Leave AM",B27/2,IF($Q27="Sick",B27/2,IF($Q27="Bank Holiday",B27/2,IF($Q27="Other - Enter Details",B27/2,SUM(G27-F27))))))</f>
        <v>0</v>
      </c>
      <c r="I27" s="2"/>
      <c r="J27" s="2"/>
      <c r="K27" s="19">
        <f>IF($Q27="Leave",B27/2,IF($Q27="Leave PM",B27/2,IF($Q27="Sick",B27/2,IF($Q27="Bank Holiday",B27/2,IF($Q27="Other - Enter Details",B27/2,SUM(J27-I27))))))</f>
        <v>0</v>
      </c>
      <c r="L27" s="3"/>
      <c r="M27" s="19">
        <f t="shared" si="19"/>
        <v>0</v>
      </c>
      <c r="N27" s="23" t="str">
        <f t="shared" si="15"/>
        <v/>
      </c>
      <c r="O27" s="23">
        <f t="shared" si="20"/>
        <v>0</v>
      </c>
      <c r="P27" s="4"/>
      <c r="Q27" s="1"/>
      <c r="R27" s="1"/>
      <c r="U27" s="14">
        <f t="shared" si="16"/>
        <v>0</v>
      </c>
      <c r="V27" s="14">
        <f t="shared" si="17"/>
        <v>0</v>
      </c>
    </row>
    <row r="28" spans="1:22" x14ac:dyDescent="0.25">
      <c r="A28" s="14" t="s">
        <v>4</v>
      </c>
      <c r="B28" s="21">
        <f>'Overview Sheet'!$C$10</f>
        <v>0.3125</v>
      </c>
      <c r="D28" s="77">
        <f t="shared" si="18"/>
        <v>165</v>
      </c>
      <c r="E28" s="78"/>
      <c r="F28" s="2"/>
      <c r="G28" s="2"/>
      <c r="H28" s="19">
        <f>IF($Q28="Leave",B28/2,IF($Q28="Leave AM",B28/2,IF($Q28="Sick",B28/2,IF($Q28="Bank Holiday",B28/2,IF($Q28="Other - Enter Details",B28/2,SUM(G28-F28))))))</f>
        <v>0</v>
      </c>
      <c r="I28" s="2"/>
      <c r="J28" s="2"/>
      <c r="K28" s="19">
        <f>IF($Q28="Leave",B28/2,IF($Q28="Leave PM",B28/2,IF($Q28="Sick",B28/2,IF($Q28="Bank Holiday",B28/2,IF($Q28="Other - Enter Details",B28/2,SUM(J28-I28))))))</f>
        <v>0</v>
      </c>
      <c r="L28" s="3"/>
      <c r="M28" s="19">
        <f t="shared" si="19"/>
        <v>0</v>
      </c>
      <c r="N28" s="23" t="str">
        <f t="shared" si="15"/>
        <v/>
      </c>
      <c r="O28" s="23">
        <f t="shared" si="20"/>
        <v>0</v>
      </c>
      <c r="P28" s="4"/>
      <c r="Q28" s="1"/>
      <c r="R28" s="1"/>
      <c r="U28" s="14">
        <f t="shared" si="16"/>
        <v>0</v>
      </c>
      <c r="V28" s="14">
        <f t="shared" si="17"/>
        <v>0</v>
      </c>
    </row>
    <row r="29" spans="1:22" x14ac:dyDescent="0.25">
      <c r="D29" s="80"/>
      <c r="E29" s="81"/>
      <c r="F29" s="81"/>
      <c r="G29" s="81"/>
      <c r="H29" s="81"/>
      <c r="I29" s="81"/>
      <c r="J29" s="81"/>
      <c r="K29" s="81"/>
      <c r="L29" s="81"/>
      <c r="M29" s="81"/>
      <c r="N29" s="81"/>
      <c r="O29" s="81"/>
      <c r="P29" s="81"/>
      <c r="Q29" s="81"/>
      <c r="R29" s="82"/>
      <c r="U29" s="14">
        <f>SUM(U6:V28)</f>
        <v>0</v>
      </c>
    </row>
    <row r="30" spans="1:22" ht="20.100000000000001" customHeight="1" thickBot="1" x14ac:dyDescent="0.3">
      <c r="D30" s="12" t="s">
        <v>35</v>
      </c>
      <c r="E30" s="72"/>
      <c r="F30" s="72"/>
      <c r="G30" s="72"/>
      <c r="H30" s="73" t="s">
        <v>36</v>
      </c>
      <c r="I30" s="73"/>
      <c r="J30" s="72"/>
      <c r="K30" s="72"/>
      <c r="L30" s="72"/>
      <c r="M30" s="72"/>
      <c r="N30" s="53"/>
      <c r="O30" s="11" t="s">
        <v>37</v>
      </c>
      <c r="P30" s="11"/>
      <c r="Q30" s="37" t="str">
        <f>IF(Q34=2,"You can only take one Flexi day per accounting period","")</f>
        <v/>
      </c>
      <c r="R30" s="13"/>
    </row>
    <row r="31" spans="1:22" ht="20.100000000000001" customHeight="1" thickBot="1" x14ac:dyDescent="0.3">
      <c r="D31" s="41" t="s">
        <v>38</v>
      </c>
      <c r="E31" s="66"/>
      <c r="F31" s="66"/>
      <c r="G31" s="66"/>
      <c r="H31" s="65" t="s">
        <v>38</v>
      </c>
      <c r="I31" s="65"/>
      <c r="J31" s="66"/>
      <c r="K31" s="66"/>
      <c r="L31" s="66"/>
      <c r="M31" s="66"/>
      <c r="N31" s="52"/>
      <c r="O31" s="49">
        <f>O28</f>
        <v>0</v>
      </c>
      <c r="P31" s="38"/>
      <c r="Q31" s="56" t="str">
        <f>IF(U29&gt;=1,"You should only work for a maximum of 6 hours without a break","")</f>
        <v/>
      </c>
      <c r="R31" s="42"/>
    </row>
    <row r="32" spans="1:22" x14ac:dyDescent="0.25">
      <c r="D32" s="43"/>
      <c r="E32" s="36"/>
      <c r="F32" s="44"/>
      <c r="G32" s="36"/>
      <c r="H32" s="36"/>
      <c r="I32" s="36"/>
      <c r="J32" s="36"/>
      <c r="K32" s="36"/>
      <c r="L32" s="36"/>
      <c r="M32" s="36"/>
      <c r="N32" s="45"/>
      <c r="O32" s="46" t="str">
        <f>IF(P32="","",'Overview Sheet'!$C$21)</f>
        <v/>
      </c>
      <c r="P32" s="44" t="str">
        <f>IF('Overview Sheet'!$C$21&gt;$O$31,"","Is the maximum you can carry forward per accounting period")</f>
        <v/>
      </c>
      <c r="Q32" s="36"/>
      <c r="R32" s="47"/>
    </row>
    <row r="33" spans="4:18" x14ac:dyDescent="0.25">
      <c r="D33" s="38"/>
      <c r="E33" s="38"/>
      <c r="F33" s="38"/>
      <c r="G33" s="38"/>
      <c r="H33" s="38"/>
      <c r="I33" s="38"/>
      <c r="J33" s="38"/>
      <c r="K33" s="38"/>
      <c r="L33" s="38"/>
      <c r="M33" s="38"/>
      <c r="N33" s="40"/>
      <c r="O33" s="40"/>
      <c r="P33" s="40"/>
      <c r="Q33" s="38"/>
      <c r="R33" s="38"/>
    </row>
    <row r="34" spans="4:18" ht="15" hidden="1" customHeight="1" x14ac:dyDescent="0.25">
      <c r="Q34" s="14">
        <f>COUNTIF(D6:R28,"Flexi")</f>
        <v>0</v>
      </c>
    </row>
  </sheetData>
  <sheetProtection password="DAC5" sheet="1" objects="1" scenarios="1" selectLockedCells="1"/>
  <mergeCells count="41">
    <mergeCell ref="E31:G31"/>
    <mergeCell ref="H31:I31"/>
    <mergeCell ref="J31:M31"/>
    <mergeCell ref="D26:E26"/>
    <mergeCell ref="D27:E27"/>
    <mergeCell ref="D28:E28"/>
    <mergeCell ref="D29:R29"/>
    <mergeCell ref="E30:G30"/>
    <mergeCell ref="H30:I30"/>
    <mergeCell ref="J30:M30"/>
    <mergeCell ref="D25:E25"/>
    <mergeCell ref="D14:E14"/>
    <mergeCell ref="D15:E15"/>
    <mergeCell ref="D16:E16"/>
    <mergeCell ref="D17:R17"/>
    <mergeCell ref="D18:E18"/>
    <mergeCell ref="D19:E19"/>
    <mergeCell ref="D20:E20"/>
    <mergeCell ref="D21:E21"/>
    <mergeCell ref="D22:E22"/>
    <mergeCell ref="D23:R23"/>
    <mergeCell ref="D24:E24"/>
    <mergeCell ref="D13:E13"/>
    <mergeCell ref="P4:P5"/>
    <mergeCell ref="Q4:Q5"/>
    <mergeCell ref="R4:R5"/>
    <mergeCell ref="D5:E5"/>
    <mergeCell ref="D6:E6"/>
    <mergeCell ref="D7:E7"/>
    <mergeCell ref="D8:E8"/>
    <mergeCell ref="D9:E9"/>
    <mergeCell ref="D10:E10"/>
    <mergeCell ref="D11:R11"/>
    <mergeCell ref="D12:E12"/>
    <mergeCell ref="E2:H2"/>
    <mergeCell ref="K2:N2"/>
    <mergeCell ref="K3:N3"/>
    <mergeCell ref="F4:H4"/>
    <mergeCell ref="I4:K4"/>
    <mergeCell ref="L4:L5"/>
    <mergeCell ref="M4:N4"/>
  </mergeCells>
  <conditionalFormatting sqref="H6:H10 H12:H16 H18:H22 H24:H28 K6:K10 K12:K16 K18:K22 K24:K28">
    <cfRule type="cellIs" dxfId="7" priority="1" operator="greaterThan">
      <formula>0.25</formula>
    </cfRule>
  </conditionalFormatting>
  <dataValidations count="2">
    <dataValidation type="list" allowBlank="1" showInputMessage="1" showErrorMessage="1" sqref="Q6:Q10 Q12:Q16 Q18:Q22 Q24:Q28">
      <formula1>$T$6:$T$12</formula1>
    </dataValidation>
    <dataValidation type="decimal" allowBlank="1" showErrorMessage="1" sqref="L6:L10 L12:L16 L18:L22 L24:L28">
      <formula1>0</formula1>
      <formula2>7.3</formula2>
    </dataValidation>
  </dataValidations>
  <pageMargins left="0.25" right="0.25" top="0.75" bottom="0.75" header="0.3" footer="0.3"/>
  <pageSetup paperSize="9" scale="91" orientation="landscape" verticalDpi="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34"/>
  <sheetViews>
    <sheetView showGridLines="0" showRowColHeaders="0" topLeftCell="C1" zoomScaleNormal="100" workbookViewId="0">
      <selection activeCell="P6" sqref="P6"/>
    </sheetView>
  </sheetViews>
  <sheetFormatPr defaultRowHeight="15" x14ac:dyDescent="0.25"/>
  <cols>
    <col min="1" max="2" width="9.140625" style="14" hidden="1" customWidth="1"/>
    <col min="3" max="3" width="6.140625" style="14" customWidth="1"/>
    <col min="4" max="4" width="7.7109375" style="14" customWidth="1"/>
    <col min="5" max="5" width="12.7109375" style="14" customWidth="1"/>
    <col min="6" max="13" width="6.7109375" style="14" customWidth="1"/>
    <col min="14" max="14" width="6.7109375" style="15" customWidth="1"/>
    <col min="15" max="16" width="7.7109375" style="15" customWidth="1"/>
    <col min="17" max="17" width="20.42578125" style="14" customWidth="1"/>
    <col min="18" max="18" width="39.140625" style="14" customWidth="1"/>
    <col min="19" max="19" width="9.140625" style="14"/>
    <col min="20" max="21" width="9.140625" style="14" hidden="1" customWidth="1"/>
    <col min="22" max="22" width="0" style="14" hidden="1" customWidth="1"/>
    <col min="23" max="16384" width="9.140625" style="14"/>
  </cols>
  <sheetData>
    <row r="1" spans="1:22" ht="21" customHeight="1" x14ac:dyDescent="0.25"/>
    <row r="2" spans="1:22" x14ac:dyDescent="0.25">
      <c r="D2" s="14" t="s">
        <v>31</v>
      </c>
      <c r="E2" s="67">
        <f>'Overview Sheet'!C3</f>
        <v>0</v>
      </c>
      <c r="F2" s="68"/>
      <c r="G2" s="68"/>
      <c r="H2" s="69"/>
      <c r="I2" s="15"/>
      <c r="J2" s="16" t="s">
        <v>33</v>
      </c>
      <c r="K2" s="70">
        <f>D6</f>
        <v>168</v>
      </c>
      <c r="L2" s="70"/>
      <c r="M2" s="70"/>
      <c r="N2" s="70"/>
    </row>
    <row r="3" spans="1:22" x14ac:dyDescent="0.25">
      <c r="F3" s="17"/>
      <c r="G3" s="17"/>
      <c r="H3" s="17"/>
      <c r="I3" s="17"/>
      <c r="J3" s="18" t="s">
        <v>32</v>
      </c>
      <c r="K3" s="71">
        <f>D28</f>
        <v>193</v>
      </c>
      <c r="L3" s="71"/>
      <c r="M3" s="71"/>
      <c r="N3" s="71"/>
    </row>
    <row r="4" spans="1:22" ht="15.75" customHeight="1" thickBot="1" x14ac:dyDescent="0.3">
      <c r="D4" s="5"/>
      <c r="E4" s="6"/>
      <c r="F4" s="79" t="s">
        <v>18</v>
      </c>
      <c r="G4" s="79"/>
      <c r="H4" s="79"/>
      <c r="I4" s="79" t="s">
        <v>19</v>
      </c>
      <c r="J4" s="79"/>
      <c r="K4" s="83"/>
      <c r="L4" s="84" t="s">
        <v>20</v>
      </c>
      <c r="M4" s="83" t="s">
        <v>21</v>
      </c>
      <c r="N4" s="83"/>
      <c r="O4" s="9" t="s">
        <v>27</v>
      </c>
      <c r="P4" s="79" t="s">
        <v>28</v>
      </c>
      <c r="Q4" s="79" t="s">
        <v>5</v>
      </c>
      <c r="R4" s="79" t="s">
        <v>29</v>
      </c>
    </row>
    <row r="5" spans="1:22" ht="15.75" thickBot="1" x14ac:dyDescent="0.3">
      <c r="A5" s="14" t="s">
        <v>10</v>
      </c>
      <c r="D5" s="86" t="s">
        <v>22</v>
      </c>
      <c r="E5" s="87"/>
      <c r="F5" s="7" t="s">
        <v>23</v>
      </c>
      <c r="G5" s="54" t="s">
        <v>24</v>
      </c>
      <c r="H5" s="54" t="s">
        <v>25</v>
      </c>
      <c r="I5" s="54" t="s">
        <v>23</v>
      </c>
      <c r="J5" s="54" t="s">
        <v>24</v>
      </c>
      <c r="K5" s="54" t="s">
        <v>25</v>
      </c>
      <c r="L5" s="85"/>
      <c r="M5" s="54" t="s">
        <v>17</v>
      </c>
      <c r="N5" s="55" t="s">
        <v>26</v>
      </c>
      <c r="O5" s="49">
        <f>IF('Period 6'!O32="",'Period 6'!O31,'Period 6'!O32)</f>
        <v>0</v>
      </c>
      <c r="P5" s="82"/>
      <c r="Q5" s="79"/>
      <c r="R5" s="79"/>
    </row>
    <row r="6" spans="1:22" x14ac:dyDescent="0.25">
      <c r="A6" s="14" t="s">
        <v>0</v>
      </c>
      <c r="B6" s="22">
        <f>'Overview Sheet'!$C$6</f>
        <v>0.3125</v>
      </c>
      <c r="D6" s="77">
        <f>'Period 6'!D28:E28+3</f>
        <v>168</v>
      </c>
      <c r="E6" s="78"/>
      <c r="F6" s="2"/>
      <c r="G6" s="2"/>
      <c r="H6" s="19">
        <f>IF($Q6="Leave",B6/2,IF($Q6="Leave AM",B6/2,IF($Q6="Sick",B6/2,IF($Q6="Bank Holiday",B6/2,IF($Q6="Other - Enter Details",B6/2,SUM(G6-F6))))))</f>
        <v>0</v>
      </c>
      <c r="I6" s="2"/>
      <c r="J6" s="2"/>
      <c r="K6" s="19">
        <f>IF($Q6="Leave",B6/2,IF($Q6="Leave PM",B6/2,IF($Q6="Sick",B6/2,IF($Q6="Bank Holiday",B6/2,IF($Q6="Other - Enter Details",B6/2,SUM(J6-I6))))))</f>
        <v>0</v>
      </c>
      <c r="L6" s="2"/>
      <c r="M6" s="19">
        <f>SUM(H6+K6)-L6</f>
        <v>0</v>
      </c>
      <c r="N6" s="23" t="str">
        <f>IF(OR(G6&lt;&gt;"",J6&lt;&gt;"",Q6&lt;&gt;""),ROUND(M6-B6,15),"")</f>
        <v/>
      </c>
      <c r="O6" s="50">
        <f>IF(OR(G6&lt;&gt;"",J6&lt;&gt;"",Q6&lt;&gt;""),O5+N6,O5)</f>
        <v>0</v>
      </c>
      <c r="P6" s="4"/>
      <c r="Q6" s="1"/>
      <c r="R6" s="1"/>
      <c r="T6" s="14" t="s">
        <v>5</v>
      </c>
      <c r="U6" s="14">
        <f>IF(H6&gt;0.25,1,0)</f>
        <v>0</v>
      </c>
      <c r="V6" s="14">
        <f>IF(K6&gt;0.25,1,0)</f>
        <v>0</v>
      </c>
    </row>
    <row r="7" spans="1:22" x14ac:dyDescent="0.25">
      <c r="A7" s="14" t="s">
        <v>1</v>
      </c>
      <c r="B7" s="22">
        <f>'Overview Sheet'!$C$7</f>
        <v>0.3125</v>
      </c>
      <c r="D7" s="77">
        <f>D6+1</f>
        <v>169</v>
      </c>
      <c r="E7" s="78"/>
      <c r="F7" s="2"/>
      <c r="G7" s="2"/>
      <c r="H7" s="19">
        <f>IF($Q7="Leave",B7/2,IF($Q7="Leave AM",B7/2,IF($Q7="Sick",B7/2,IF($Q7="Bank Holiday",B7/2,IF($Q7="Other - Enter Details",B7/2,SUM(G7-F7))))))</f>
        <v>0</v>
      </c>
      <c r="I7" s="2"/>
      <c r="J7" s="2"/>
      <c r="K7" s="19">
        <f>IF($Q7="Leave",B7/2,IF($Q7="Leave PM",B7/2,IF($Q7="Sick",B7/2,IF($Q7="Bank Holiday",B7/2,IF($Q7="Other - Enter Details",B7/2,SUM(J7-I7))))))</f>
        <v>0</v>
      </c>
      <c r="L7" s="3"/>
      <c r="M7" s="19">
        <f t="shared" ref="M7:M10" si="0">H7+K7-L7</f>
        <v>0</v>
      </c>
      <c r="N7" s="23" t="str">
        <f t="shared" ref="N7:N10" si="1">IF(OR(G7&lt;&gt;"",J7&lt;&gt;"",Q7&lt;&gt;""),ROUND(M7-B7,15),"")</f>
        <v/>
      </c>
      <c r="O7" s="23">
        <f>IF(OR(G7&lt;&gt;"",J7&lt;&gt;"",Q7&lt;&gt;""),O6+N7,O6)</f>
        <v>0</v>
      </c>
      <c r="P7" s="4"/>
      <c r="Q7" s="1"/>
      <c r="R7" s="1"/>
      <c r="T7" s="14" t="s">
        <v>6</v>
      </c>
      <c r="U7" s="14">
        <f t="shared" ref="U7:U10" si="2">IF(H7&gt;0.25,1,0)</f>
        <v>0</v>
      </c>
      <c r="V7" s="14">
        <f t="shared" ref="V7:V10" si="3">IF(K7&gt;0.25,1,0)</f>
        <v>0</v>
      </c>
    </row>
    <row r="8" spans="1:22" x14ac:dyDescent="0.25">
      <c r="A8" s="14" t="s">
        <v>2</v>
      </c>
      <c r="B8" s="22">
        <f>'Overview Sheet'!$C$8</f>
        <v>0.3125</v>
      </c>
      <c r="D8" s="77">
        <f t="shared" ref="D8:D10" si="4">D7+1</f>
        <v>170</v>
      </c>
      <c r="E8" s="78"/>
      <c r="F8" s="2"/>
      <c r="G8" s="2"/>
      <c r="H8" s="19">
        <f>IF($Q8="Leave",B8/2,IF($Q8="Leave AM",B8/2,IF($Q8="Sick",B8/2,IF($Q8="Bank Holiday",B8/2,IF($Q8="Other - Enter Details",B8/2,SUM(G8-F8))))))</f>
        <v>0</v>
      </c>
      <c r="I8" s="2"/>
      <c r="J8" s="2"/>
      <c r="K8" s="19">
        <f>IF($Q8="Leave",B8/2,IF($Q8="Leave PM",B8/2,IF($Q8="Sick",B8/2,IF($Q8="Bank Holiday",B8/2,IF($Q8="Other - Enter Details",B8/2,SUM(J8-I8))))))</f>
        <v>0</v>
      </c>
      <c r="L8" s="3"/>
      <c r="M8" s="19">
        <f t="shared" si="0"/>
        <v>0</v>
      </c>
      <c r="N8" s="23" t="str">
        <f t="shared" si="1"/>
        <v/>
      </c>
      <c r="O8" s="23">
        <f>IF(OR(G8&lt;&gt;"",J8&lt;&gt;"",Q8&lt;&gt;""),O7+N8,O7)</f>
        <v>0</v>
      </c>
      <c r="P8" s="4"/>
      <c r="Q8" s="1"/>
      <c r="R8" s="1"/>
      <c r="T8" s="14" t="s">
        <v>7</v>
      </c>
      <c r="U8" s="14">
        <f t="shared" si="2"/>
        <v>0</v>
      </c>
      <c r="V8" s="14">
        <f t="shared" si="3"/>
        <v>0</v>
      </c>
    </row>
    <row r="9" spans="1:22" x14ac:dyDescent="0.25">
      <c r="A9" s="14" t="s">
        <v>3</v>
      </c>
      <c r="B9" s="22">
        <f>'Overview Sheet'!$C$9</f>
        <v>0.3125</v>
      </c>
      <c r="D9" s="77">
        <f t="shared" si="4"/>
        <v>171</v>
      </c>
      <c r="E9" s="78"/>
      <c r="F9" s="2"/>
      <c r="G9" s="2"/>
      <c r="H9" s="19">
        <f>IF($Q9="Leave",B9/2,IF($Q9="Leave AM",B9/2,IF($Q9="Sick",B9/2,IF($Q9="Bank Holiday",B9/2,IF($Q9="Other - Enter Details",B9/2,SUM(G9-F9))))))</f>
        <v>0</v>
      </c>
      <c r="I9" s="2"/>
      <c r="J9" s="2"/>
      <c r="K9" s="19">
        <f>IF($Q9="Leave",B9/2,IF($Q9="Leave PM",B9/2,IF($Q9="Sick",B9/2,IF($Q9="Bank Holiday",B9/2,IF($Q9="Other - Enter Details",B9/2,SUM(J9-I9))))))</f>
        <v>0</v>
      </c>
      <c r="L9" s="3"/>
      <c r="M9" s="19">
        <f t="shared" si="0"/>
        <v>0</v>
      </c>
      <c r="N9" s="23" t="str">
        <f t="shared" si="1"/>
        <v/>
      </c>
      <c r="O9" s="23">
        <f>IF(OR(G9&lt;&gt;"",J9&lt;&gt;"",Q9&lt;&gt;""),O8+N9,O8)</f>
        <v>0</v>
      </c>
      <c r="P9" s="4"/>
      <c r="Q9" s="1"/>
      <c r="R9" s="1"/>
      <c r="T9" s="14" t="s">
        <v>11</v>
      </c>
      <c r="U9" s="14">
        <f t="shared" si="2"/>
        <v>0</v>
      </c>
      <c r="V9" s="14">
        <f t="shared" si="3"/>
        <v>0</v>
      </c>
    </row>
    <row r="10" spans="1:22" x14ac:dyDescent="0.25">
      <c r="A10" s="14" t="s">
        <v>4</v>
      </c>
      <c r="B10" s="22">
        <f>'Overview Sheet'!$C$10</f>
        <v>0.3125</v>
      </c>
      <c r="D10" s="77">
        <f t="shared" si="4"/>
        <v>172</v>
      </c>
      <c r="E10" s="78"/>
      <c r="F10" s="2"/>
      <c r="G10" s="2"/>
      <c r="H10" s="19">
        <f>IF($Q10="Leave",B10/2,IF($Q10="Leave AM",B10/2,IF($Q10="Sick",B10/2,IF($Q10="Bank Holiday",B10/2,IF($Q10="Other - Enter Details",B10/2,SUM(G10-F10))))))</f>
        <v>0</v>
      </c>
      <c r="I10" s="2"/>
      <c r="J10" s="2"/>
      <c r="K10" s="19">
        <f>IF($Q10="Leave",B10/2,IF($Q10="Leave PM",B10/2,IF($Q10="Sick",B10/2,IF($Q10="Bank Holiday",B10/2,IF($Q10="Other - Enter Details",B10/2,SUM(J10-I10))))))</f>
        <v>0</v>
      </c>
      <c r="L10" s="3"/>
      <c r="M10" s="19">
        <f t="shared" si="0"/>
        <v>0</v>
      </c>
      <c r="N10" s="23" t="str">
        <f t="shared" si="1"/>
        <v/>
      </c>
      <c r="O10" s="23">
        <f>IF(OR(G10&lt;&gt;"",J10&lt;&gt;"",Q10&lt;&gt;""),O9+N10,O9)</f>
        <v>0</v>
      </c>
      <c r="P10" s="4"/>
      <c r="Q10" s="1"/>
      <c r="R10" s="1"/>
      <c r="T10" s="14" t="s">
        <v>8</v>
      </c>
      <c r="U10" s="14">
        <f t="shared" si="2"/>
        <v>0</v>
      </c>
      <c r="V10" s="14">
        <f t="shared" si="3"/>
        <v>0</v>
      </c>
    </row>
    <row r="11" spans="1:22" x14ac:dyDescent="0.25">
      <c r="D11" s="80"/>
      <c r="E11" s="81"/>
      <c r="F11" s="81"/>
      <c r="G11" s="81"/>
      <c r="H11" s="81"/>
      <c r="I11" s="81"/>
      <c r="J11" s="81"/>
      <c r="K11" s="81"/>
      <c r="L11" s="81"/>
      <c r="M11" s="81"/>
      <c r="N11" s="81"/>
      <c r="O11" s="81"/>
      <c r="P11" s="81"/>
      <c r="Q11" s="81"/>
      <c r="R11" s="82"/>
      <c r="T11" s="14" t="s">
        <v>9</v>
      </c>
    </row>
    <row r="12" spans="1:22" x14ac:dyDescent="0.25">
      <c r="A12" s="14" t="s">
        <v>0</v>
      </c>
      <c r="B12" s="21">
        <f>'Overview Sheet'!$C$6</f>
        <v>0.3125</v>
      </c>
      <c r="D12" s="77">
        <f>D6+7</f>
        <v>175</v>
      </c>
      <c r="E12" s="78"/>
      <c r="F12" s="2"/>
      <c r="G12" s="2"/>
      <c r="H12" s="19">
        <f>IF($Q12="Leave",B12/2,IF($Q12="Leave AM",B12/2,IF($Q12="Sick",B12/2,IF($Q12="Bank Holiday",B12/2,IF($Q12="Other - Enter Details",B12/2,SUM(G12-F12))))))</f>
        <v>0</v>
      </c>
      <c r="I12" s="2"/>
      <c r="J12" s="2"/>
      <c r="K12" s="20">
        <f>IF($Q12="Leave",B12/2,IF($Q12="Leave PM",B12/2,IF($Q12="Sick",B12/2,IF($Q12="Bank Holiday",B12/2,IF($Q12="Other - Enter Details",B12/2,SUM(J12-I12))))))</f>
        <v>0</v>
      </c>
      <c r="L12" s="1"/>
      <c r="M12" s="19">
        <f>SUM(H12+K12)-L12</f>
        <v>0</v>
      </c>
      <c r="N12" s="23" t="str">
        <f t="shared" ref="N12:N16" si="5">IF(OR(G12&lt;&gt;"",J12&lt;&gt;"",Q12&lt;&gt;""),ROUND(M12-B12,15),"")</f>
        <v/>
      </c>
      <c r="O12" s="50">
        <f>IF(OR(G12&lt;&gt;"",J12&lt;&gt;"",Q12&lt;&gt;""),O10+N12,O10)</f>
        <v>0</v>
      </c>
      <c r="P12" s="4"/>
      <c r="Q12" s="1"/>
      <c r="R12" s="1"/>
      <c r="T12" s="14" t="s">
        <v>39</v>
      </c>
      <c r="U12" s="14">
        <f t="shared" ref="U12:U16" si="6">IF(H12&gt;0.25,1,0)</f>
        <v>0</v>
      </c>
      <c r="V12" s="14">
        <f t="shared" ref="V12:V16" si="7">IF(K12&gt;0.25,1,0)</f>
        <v>0</v>
      </c>
    </row>
    <row r="13" spans="1:22" x14ac:dyDescent="0.25">
      <c r="A13" s="14" t="s">
        <v>1</v>
      </c>
      <c r="B13" s="21">
        <f>'Overview Sheet'!$C$7</f>
        <v>0.3125</v>
      </c>
      <c r="D13" s="77">
        <f t="shared" ref="D13:D16" si="8">D7+7</f>
        <v>176</v>
      </c>
      <c r="E13" s="78"/>
      <c r="F13" s="2"/>
      <c r="G13" s="2"/>
      <c r="H13" s="19">
        <f>IF($Q13="Leave",B13/2,IF($Q13="Leave AM",B13/2,IF($Q13="Sick",B13/2,IF($Q13="Bank Holiday",B13/2,IF($Q13="Other - Enter Details",B13/2,SUM(G13-F13))))))</f>
        <v>0</v>
      </c>
      <c r="I13" s="2"/>
      <c r="J13" s="3"/>
      <c r="K13" s="20">
        <f>IF($Q13="Leave",B13/2,IF($Q13="Leave PM",B13/2,IF($Q13="Sick",B13/2,IF($Q13="Bank Holiday",B13/2,IF($Q13="Other - Enter Details",B13/2,SUM(J13-I13))))))</f>
        <v>0</v>
      </c>
      <c r="L13" s="1"/>
      <c r="M13" s="19">
        <f t="shared" ref="M13:M16" si="9">H13+K13-L13</f>
        <v>0</v>
      </c>
      <c r="N13" s="23" t="str">
        <f t="shared" si="5"/>
        <v/>
      </c>
      <c r="O13" s="23">
        <f>IF(OR(G13&lt;&gt;"",J13&lt;&gt;"",Q13&lt;&gt;""),O12+N13,O12)</f>
        <v>0</v>
      </c>
      <c r="P13" s="4"/>
      <c r="Q13" s="1"/>
      <c r="R13" s="1"/>
      <c r="U13" s="14">
        <f t="shared" si="6"/>
        <v>0</v>
      </c>
      <c r="V13" s="14">
        <f t="shared" si="7"/>
        <v>0</v>
      </c>
    </row>
    <row r="14" spans="1:22" x14ac:dyDescent="0.25">
      <c r="A14" s="14" t="s">
        <v>2</v>
      </c>
      <c r="B14" s="21">
        <f>'Overview Sheet'!$C$8</f>
        <v>0.3125</v>
      </c>
      <c r="D14" s="77">
        <f t="shared" si="8"/>
        <v>177</v>
      </c>
      <c r="E14" s="78"/>
      <c r="F14" s="2"/>
      <c r="G14" s="2"/>
      <c r="H14" s="19">
        <f>IF($Q14="Leave",B14/2,IF($Q14="Leave AM",B14/2,IF($Q14="Sick",B14/2,IF($Q14="Bank Holiday",B14/2,IF($Q14="Other - Enter Details",B14/2,SUM(G14-F14))))))</f>
        <v>0</v>
      </c>
      <c r="I14" s="2"/>
      <c r="J14" s="3"/>
      <c r="K14" s="20">
        <f>IF($Q14="Leave",B14/2,IF($Q14="Leave PM",B14/2,IF($Q14="Sick",B14/2,IF($Q14="Bank Holiday",B14/2,IF($Q14="Other - Enter Details",B14/2,SUM(J14-I14))))))</f>
        <v>0</v>
      </c>
      <c r="L14" s="1"/>
      <c r="M14" s="19">
        <f t="shared" si="9"/>
        <v>0</v>
      </c>
      <c r="N14" s="23" t="str">
        <f t="shared" si="5"/>
        <v/>
      </c>
      <c r="O14" s="23">
        <f>IF(OR(G14&lt;&gt;"",J14&lt;&gt;"",Q14&lt;&gt;""),O13+N14,O13)</f>
        <v>0</v>
      </c>
      <c r="P14" s="4"/>
      <c r="Q14" s="1"/>
      <c r="R14" s="1"/>
      <c r="U14" s="14">
        <f t="shared" si="6"/>
        <v>0</v>
      </c>
      <c r="V14" s="14">
        <f t="shared" si="7"/>
        <v>0</v>
      </c>
    </row>
    <row r="15" spans="1:22" x14ac:dyDescent="0.25">
      <c r="A15" s="14" t="s">
        <v>3</v>
      </c>
      <c r="B15" s="21">
        <f>'Overview Sheet'!$C$9</f>
        <v>0.3125</v>
      </c>
      <c r="D15" s="77">
        <f t="shared" si="8"/>
        <v>178</v>
      </c>
      <c r="E15" s="78"/>
      <c r="F15" s="2"/>
      <c r="G15" s="2"/>
      <c r="H15" s="19">
        <f>IF($Q15="Leave",B15/2,IF($Q15="Leave AM",B15/2,IF($Q15="Sick",B15/2,IF($Q15="Bank Holiday",B15/2,IF($Q15="Other - Enter Details",B15/2,SUM(G15-F15))))))</f>
        <v>0</v>
      </c>
      <c r="I15" s="2"/>
      <c r="J15" s="3"/>
      <c r="K15" s="20">
        <f>IF($Q15="Leave",B15/2,IF($Q15="Leave PM",B15/2,IF($Q15="Sick",B15/2,IF($Q15="Bank Holiday",B15/2,IF($Q15="Other - Enter Details",B15/2,SUM(J15-I15))))))</f>
        <v>0</v>
      </c>
      <c r="L15" s="1"/>
      <c r="M15" s="19">
        <f t="shared" si="9"/>
        <v>0</v>
      </c>
      <c r="N15" s="23" t="str">
        <f t="shared" si="5"/>
        <v/>
      </c>
      <c r="O15" s="23">
        <f>IF(OR(G15&lt;&gt;"",J15&lt;&gt;"",Q15&lt;&gt;""),O14+N15,O14)</f>
        <v>0</v>
      </c>
      <c r="P15" s="4"/>
      <c r="Q15" s="1"/>
      <c r="R15" s="1"/>
      <c r="U15" s="14">
        <f t="shared" si="6"/>
        <v>0</v>
      </c>
      <c r="V15" s="14">
        <f t="shared" si="7"/>
        <v>0</v>
      </c>
    </row>
    <row r="16" spans="1:22" x14ac:dyDescent="0.25">
      <c r="A16" s="14" t="s">
        <v>4</v>
      </c>
      <c r="B16" s="21">
        <f>'Overview Sheet'!$C$10</f>
        <v>0.3125</v>
      </c>
      <c r="D16" s="77">
        <f t="shared" si="8"/>
        <v>179</v>
      </c>
      <c r="E16" s="78"/>
      <c r="F16" s="2"/>
      <c r="G16" s="2"/>
      <c r="H16" s="19">
        <f>IF($Q16="Leave",B16/2,IF($Q16="Leave AM",B16/2,IF($Q16="Sick",B16/2,IF($Q16="Bank Holiday",B16/2,IF($Q16="Other - Enter Details",B16/2,SUM(G16-F16))))))</f>
        <v>0</v>
      </c>
      <c r="I16" s="2"/>
      <c r="J16" s="3"/>
      <c r="K16" s="20">
        <f>IF($Q16="Leave",B16/2,IF($Q16="Leave PM",B16/2,IF($Q16="Sick",B16/2,IF($Q16="Bank Holiday",B16/2,IF($Q16="Other - Enter Details",B16/2,SUM(J16-I16))))))</f>
        <v>0</v>
      </c>
      <c r="L16" s="1"/>
      <c r="M16" s="19">
        <f t="shared" si="9"/>
        <v>0</v>
      </c>
      <c r="N16" s="23" t="str">
        <f t="shared" si="5"/>
        <v/>
      </c>
      <c r="O16" s="23">
        <f>IF(OR(G16&lt;&gt;"",J16&lt;&gt;"",Q16&lt;&gt;""),O15+N16,O15)</f>
        <v>0</v>
      </c>
      <c r="P16" s="4"/>
      <c r="Q16" s="1"/>
      <c r="R16" s="1"/>
      <c r="U16" s="14">
        <f t="shared" si="6"/>
        <v>0</v>
      </c>
      <c r="V16" s="14">
        <f t="shared" si="7"/>
        <v>0</v>
      </c>
    </row>
    <row r="17" spans="1:22" x14ac:dyDescent="0.25">
      <c r="B17" s="21"/>
      <c r="D17" s="80"/>
      <c r="E17" s="81"/>
      <c r="F17" s="81"/>
      <c r="G17" s="81"/>
      <c r="H17" s="81"/>
      <c r="I17" s="81"/>
      <c r="J17" s="81"/>
      <c r="K17" s="81"/>
      <c r="L17" s="81"/>
      <c r="M17" s="81"/>
      <c r="N17" s="81"/>
      <c r="O17" s="81"/>
      <c r="P17" s="81"/>
      <c r="Q17" s="81"/>
      <c r="R17" s="82"/>
    </row>
    <row r="18" spans="1:22" x14ac:dyDescent="0.25">
      <c r="A18" s="14" t="s">
        <v>0</v>
      </c>
      <c r="B18" s="21">
        <f>'Overview Sheet'!$C$6</f>
        <v>0.3125</v>
      </c>
      <c r="D18" s="77">
        <f>D12+7</f>
        <v>182</v>
      </c>
      <c r="E18" s="78"/>
      <c r="F18" s="2"/>
      <c r="G18" s="2"/>
      <c r="H18" s="19">
        <f>IF($Q18="Leave",B18/2,IF($Q18="Leave AM",B18/2,IF($Q18="Sick",B18/2,IF($Q18="Bank Holiday",B18/2,IF($Q18="Other - Enter Details",B18/2,SUM(G18-F18))))))</f>
        <v>0</v>
      </c>
      <c r="I18" s="2"/>
      <c r="J18" s="3"/>
      <c r="K18" s="19">
        <f>IF($Q18="Leave",B18/2,IF($Q18="Leave PM",B18/2,IF($Q18="Sick",B18/2,IF($Q18="Bank Holiday",B18/2,IF($Q18="Other - Enter Details",B18/2,SUM(J18-I18))))))</f>
        <v>0</v>
      </c>
      <c r="L18" s="2"/>
      <c r="M18" s="19">
        <f>SUM(H18+K18)-L18</f>
        <v>0</v>
      </c>
      <c r="N18" s="23" t="str">
        <f t="shared" ref="N18:N22" si="10">IF(OR(G18&lt;&gt;"",J18&lt;&gt;"",Q18&lt;&gt;""),ROUND(M18-B18,15),"")</f>
        <v/>
      </c>
      <c r="O18" s="50">
        <f>IF(OR(G18&lt;&gt;"",J18&lt;&gt;"",Q18&lt;&gt;""),O16+N18,O16)</f>
        <v>0</v>
      </c>
      <c r="P18" s="4"/>
      <c r="Q18" s="1"/>
      <c r="R18" s="1"/>
      <c r="U18" s="14">
        <f t="shared" ref="U18:U22" si="11">IF(H18&gt;0.25,1,0)</f>
        <v>0</v>
      </c>
      <c r="V18" s="14">
        <f t="shared" ref="V18:V22" si="12">IF(K18&gt;0.25,1,0)</f>
        <v>0</v>
      </c>
    </row>
    <row r="19" spans="1:22" x14ac:dyDescent="0.25">
      <c r="A19" s="14" t="s">
        <v>1</v>
      </c>
      <c r="B19" s="21">
        <f>'Overview Sheet'!$C$7</f>
        <v>0.3125</v>
      </c>
      <c r="D19" s="77">
        <f t="shared" ref="D19:D22" si="13">D13+7</f>
        <v>183</v>
      </c>
      <c r="E19" s="78"/>
      <c r="F19" s="2"/>
      <c r="G19" s="2"/>
      <c r="H19" s="19">
        <f>IF($Q19="Leave",B19/2,IF($Q19="Leave AM",B19/2,IF($Q19="Sick",B19/2,IF($Q19="Bank Holiday",B19/2,IF($Q19="Other - Enter Details",B19/2,SUM(G19-F19))))))</f>
        <v>0</v>
      </c>
      <c r="I19" s="2"/>
      <c r="J19" s="3"/>
      <c r="K19" s="19">
        <f>IF($Q19="Leave",B19/2,IF($Q19="Leave PM",B19/2,IF($Q19="Sick",B19/2,IF($Q19="Bank Holiday",B19/2,IF($Q19="Other - Enter Details",B19/2,SUM(J19-I19))))))</f>
        <v>0</v>
      </c>
      <c r="L19" s="3"/>
      <c r="M19" s="19">
        <f t="shared" ref="M19:M22" si="14">H19+K19-L19</f>
        <v>0</v>
      </c>
      <c r="N19" s="23" t="str">
        <f t="shared" si="10"/>
        <v/>
      </c>
      <c r="O19" s="23">
        <f>IF(OR(G19&lt;&gt;"",J19&lt;&gt;"",Q19&lt;&gt;""),O18+N19,O18)</f>
        <v>0</v>
      </c>
      <c r="P19" s="4"/>
      <c r="Q19" s="1"/>
      <c r="R19" s="1"/>
      <c r="U19" s="14">
        <f t="shared" si="11"/>
        <v>0</v>
      </c>
      <c r="V19" s="14">
        <f t="shared" si="12"/>
        <v>0</v>
      </c>
    </row>
    <row r="20" spans="1:22" x14ac:dyDescent="0.25">
      <c r="A20" s="14" t="s">
        <v>2</v>
      </c>
      <c r="B20" s="21">
        <f>'Overview Sheet'!$C$8</f>
        <v>0.3125</v>
      </c>
      <c r="D20" s="77">
        <f t="shared" si="13"/>
        <v>184</v>
      </c>
      <c r="E20" s="78"/>
      <c r="F20" s="2"/>
      <c r="G20" s="2"/>
      <c r="H20" s="19">
        <f>IF($Q20="Leave",B20/2,IF($Q20="Leave AM",B20/2,IF($Q20="Sick",B20/2,IF($Q20="Bank Holiday",B20/2,IF($Q20="Other - Enter Details",B20/2,SUM(G20-F20))))))</f>
        <v>0</v>
      </c>
      <c r="I20" s="2"/>
      <c r="J20" s="3"/>
      <c r="K20" s="19">
        <f>IF($Q20="Leave",B20/2,IF($Q20="Leave PM",B20/2,IF($Q20="Sick",B20/2,IF($Q20="Bank Holiday",B20/2,IF($Q20="Other - Enter Details",B20/2,SUM(J20-I20))))))</f>
        <v>0</v>
      </c>
      <c r="L20" s="3"/>
      <c r="M20" s="19">
        <f t="shared" si="14"/>
        <v>0</v>
      </c>
      <c r="N20" s="23" t="str">
        <f t="shared" si="10"/>
        <v/>
      </c>
      <c r="O20" s="23">
        <f>IF(OR(G20&lt;&gt;"",J20&lt;&gt;"",Q20&lt;&gt;""),O19+N20,O19)</f>
        <v>0</v>
      </c>
      <c r="P20" s="4"/>
      <c r="Q20" s="1"/>
      <c r="R20" s="1"/>
      <c r="U20" s="14">
        <f t="shared" si="11"/>
        <v>0</v>
      </c>
      <c r="V20" s="14">
        <f t="shared" si="12"/>
        <v>0</v>
      </c>
    </row>
    <row r="21" spans="1:22" x14ac:dyDescent="0.25">
      <c r="A21" s="14" t="s">
        <v>3</v>
      </c>
      <c r="B21" s="21">
        <f>'Overview Sheet'!$C$9</f>
        <v>0.3125</v>
      </c>
      <c r="D21" s="77">
        <f t="shared" si="13"/>
        <v>185</v>
      </c>
      <c r="E21" s="78"/>
      <c r="F21" s="2"/>
      <c r="G21" s="2"/>
      <c r="H21" s="19">
        <f>IF($Q21="Leave",B21/2,IF($Q21="Leave AM",B21/2,IF($Q21="Sick",B21/2,IF($Q21="Bank Holiday",B21/2,IF($Q21="Other - Enter Details",B21/2,SUM(G21-F21))))))</f>
        <v>0</v>
      </c>
      <c r="I21" s="2"/>
      <c r="J21" s="2"/>
      <c r="K21" s="19">
        <f>IF($Q21="Leave",B21/2,IF($Q21="Leave PM",B21/2,IF($Q21="Sick",B21/2,IF($Q21="Bank Holiday",B21/2,IF($Q21="Other - Enter Details",B21/2,SUM(J21-I21))))))</f>
        <v>0</v>
      </c>
      <c r="L21" s="3"/>
      <c r="M21" s="19">
        <f t="shared" si="14"/>
        <v>0</v>
      </c>
      <c r="N21" s="23" t="str">
        <f t="shared" si="10"/>
        <v/>
      </c>
      <c r="O21" s="23">
        <f>IF(OR(G21&lt;&gt;"",J21&lt;&gt;"",Q21&lt;&gt;""),O20+N21,O20)</f>
        <v>0</v>
      </c>
      <c r="P21" s="4"/>
      <c r="Q21" s="1"/>
      <c r="R21" s="1"/>
      <c r="U21" s="14">
        <f t="shared" si="11"/>
        <v>0</v>
      </c>
      <c r="V21" s="14">
        <f t="shared" si="12"/>
        <v>0</v>
      </c>
    </row>
    <row r="22" spans="1:22" x14ac:dyDescent="0.25">
      <c r="A22" s="14" t="s">
        <v>4</v>
      </c>
      <c r="B22" s="21">
        <f>'Overview Sheet'!$C$10</f>
        <v>0.3125</v>
      </c>
      <c r="D22" s="77">
        <f t="shared" si="13"/>
        <v>186</v>
      </c>
      <c r="E22" s="78"/>
      <c r="F22" s="2"/>
      <c r="G22" s="2"/>
      <c r="H22" s="19">
        <f>IF($Q22="Leave",B22/2,IF($Q22="Leave AM",B22/2,IF($Q22="Sick",B22/2,IF($Q22="Bank Holiday",B22/2,IF($Q22="Other - Enter Details",B22/2,SUM(G22-F22))))))</f>
        <v>0</v>
      </c>
      <c r="I22" s="2"/>
      <c r="J22" s="2"/>
      <c r="K22" s="19">
        <f>IF($Q22="Leave",B22/2,IF($Q22="Leave PM",B22/2,IF($Q22="Sick",B22/2,IF($Q22="Bank Holiday",B22/2,IF($Q22="Other - Enter Details",B22/2,SUM(J22-I22))))))</f>
        <v>0</v>
      </c>
      <c r="L22" s="3"/>
      <c r="M22" s="19">
        <f t="shared" si="14"/>
        <v>0</v>
      </c>
      <c r="N22" s="23" t="str">
        <f t="shared" si="10"/>
        <v/>
      </c>
      <c r="O22" s="23">
        <f>IF(OR(G22&lt;&gt;"",J22&lt;&gt;"",Q22&lt;&gt;""),O21+N22,O21)</f>
        <v>0</v>
      </c>
      <c r="P22" s="4"/>
      <c r="Q22" s="1"/>
      <c r="R22" s="1"/>
      <c r="U22" s="14">
        <f t="shared" si="11"/>
        <v>0</v>
      </c>
      <c r="V22" s="14">
        <f t="shared" si="12"/>
        <v>0</v>
      </c>
    </row>
    <row r="23" spans="1:22" x14ac:dyDescent="0.25">
      <c r="D23" s="80"/>
      <c r="E23" s="81"/>
      <c r="F23" s="81"/>
      <c r="G23" s="81"/>
      <c r="H23" s="81"/>
      <c r="I23" s="81"/>
      <c r="J23" s="81"/>
      <c r="K23" s="81"/>
      <c r="L23" s="81"/>
      <c r="M23" s="81"/>
      <c r="N23" s="81"/>
      <c r="O23" s="81"/>
      <c r="P23" s="81"/>
      <c r="Q23" s="81"/>
      <c r="R23" s="82"/>
    </row>
    <row r="24" spans="1:22" x14ac:dyDescent="0.25">
      <c r="A24" s="14" t="s">
        <v>0</v>
      </c>
      <c r="B24" s="21">
        <f>'Overview Sheet'!$C$6</f>
        <v>0.3125</v>
      </c>
      <c r="D24" s="77">
        <f>D18+7</f>
        <v>189</v>
      </c>
      <c r="E24" s="78"/>
      <c r="F24" s="2"/>
      <c r="G24" s="2"/>
      <c r="H24" s="19">
        <f>IF($Q24="Leave",B24/2,IF($Q24="Leave AM",B24/2,IF($Q24="Sick",B24/2,IF($Q24="Bank Holiday",B24/2,IF($Q24="Other - Enter Details",B24/2,SUM(G24-F24))))))</f>
        <v>0</v>
      </c>
      <c r="I24" s="2"/>
      <c r="J24" s="2"/>
      <c r="K24" s="19">
        <f>IF($Q24="Leave",B24/2,IF($Q24="Leave PM",B24/2,IF($Q24="Sick",B24/2,IF($Q24="Bank Holiday",B24/2,IF($Q24="Other - Enter Details",B24/2,SUM(J24-I24))))))</f>
        <v>0</v>
      </c>
      <c r="L24" s="2"/>
      <c r="M24" s="19">
        <f>SUM(H24+K24)-L24</f>
        <v>0</v>
      </c>
      <c r="N24" s="23" t="str">
        <f t="shared" ref="N24:N28" si="15">IF(OR(G24&lt;&gt;"",J24&lt;&gt;"",Q24&lt;&gt;""),ROUND(M24-B24,15),"")</f>
        <v/>
      </c>
      <c r="O24" s="50">
        <f>IF(OR(G24&lt;&gt;"",J24&lt;&gt;"",Q24&lt;&gt;""),O22+N24,O22)</f>
        <v>0</v>
      </c>
      <c r="P24" s="4"/>
      <c r="Q24" s="1"/>
      <c r="R24" s="1"/>
      <c r="U24" s="14">
        <f t="shared" ref="U24:U28" si="16">IF(H24&gt;0.25,1,0)</f>
        <v>0</v>
      </c>
      <c r="V24" s="14">
        <f t="shared" ref="V24:V28" si="17">IF(K24&gt;0.25,1,0)</f>
        <v>0</v>
      </c>
    </row>
    <row r="25" spans="1:22" x14ac:dyDescent="0.25">
      <c r="A25" s="14" t="s">
        <v>1</v>
      </c>
      <c r="B25" s="21">
        <f>'Overview Sheet'!$C$7</f>
        <v>0.3125</v>
      </c>
      <c r="D25" s="77">
        <f t="shared" ref="D25:D28" si="18">D19+7</f>
        <v>190</v>
      </c>
      <c r="E25" s="78"/>
      <c r="F25" s="2"/>
      <c r="G25" s="2"/>
      <c r="H25" s="19">
        <f>IF($Q25="Leave",B25/2,IF($Q25="Leave AM",B25/2,IF($Q25="Sick",B25/2,IF($Q25="Bank Holiday",B25/2,IF($Q25="Other - Enter Details",B25/2,SUM(G25-F25))))))</f>
        <v>0</v>
      </c>
      <c r="I25" s="2"/>
      <c r="J25" s="2"/>
      <c r="K25" s="19">
        <f>IF($Q25="Leave",B25/2,IF($Q25="Leave PM",B25/2,IF($Q25="Sick",B25/2,IF($Q25="Bank Holiday",B25/2,IF($Q25="Other - Enter Details",B25/2,SUM(J25-I25))))))</f>
        <v>0</v>
      </c>
      <c r="L25" s="3"/>
      <c r="M25" s="19">
        <f t="shared" ref="M25:M28" si="19">H25+K25-L25</f>
        <v>0</v>
      </c>
      <c r="N25" s="23" t="str">
        <f t="shared" si="15"/>
        <v/>
      </c>
      <c r="O25" s="23">
        <f>IF(OR(G25&lt;&gt;"",J25&lt;&gt;"",Q25&lt;&gt;""),O24+N25,O24)</f>
        <v>0</v>
      </c>
      <c r="P25" s="4"/>
      <c r="Q25" s="1"/>
      <c r="R25" s="1"/>
      <c r="U25" s="14">
        <f t="shared" si="16"/>
        <v>0</v>
      </c>
      <c r="V25" s="14">
        <f t="shared" si="17"/>
        <v>0</v>
      </c>
    </row>
    <row r="26" spans="1:22" x14ac:dyDescent="0.25">
      <c r="A26" s="14" t="s">
        <v>2</v>
      </c>
      <c r="B26" s="21">
        <f>'Overview Sheet'!$C$8</f>
        <v>0.3125</v>
      </c>
      <c r="D26" s="77">
        <f t="shared" si="18"/>
        <v>191</v>
      </c>
      <c r="E26" s="78"/>
      <c r="F26" s="2"/>
      <c r="G26" s="2"/>
      <c r="H26" s="19">
        <f>IF($Q26="Leave",B26/2,IF($Q26="Leave AM",B26/2,IF($Q26="Sick",B26/2,IF($Q26="Bank Holiday",B26/2,IF($Q26="Other - Enter Details",B26/2,SUM(G26-F26))))))</f>
        <v>0</v>
      </c>
      <c r="I26" s="2"/>
      <c r="J26" s="2"/>
      <c r="K26" s="19">
        <f>IF($Q26="Leave",B26/2,IF($Q26="Leave PM",B26/2,IF($Q26="Sick",B26/2,IF($Q26="Bank Holiday",B26/2,IF($Q26="Other - Enter Details",B26/2,SUM(J26-I26))))))</f>
        <v>0</v>
      </c>
      <c r="L26" s="3"/>
      <c r="M26" s="19">
        <f t="shared" si="19"/>
        <v>0</v>
      </c>
      <c r="N26" s="23" t="str">
        <f t="shared" si="15"/>
        <v/>
      </c>
      <c r="O26" s="23">
        <f t="shared" ref="O26:O28" si="20">IF(OR(G26&lt;&gt;"",J26&lt;&gt;"",Q26&lt;&gt;""),O25+N26,O25)</f>
        <v>0</v>
      </c>
      <c r="P26" s="4"/>
      <c r="Q26" s="1"/>
      <c r="R26" s="1"/>
      <c r="U26" s="14">
        <f t="shared" si="16"/>
        <v>0</v>
      </c>
      <c r="V26" s="14">
        <f t="shared" si="17"/>
        <v>0</v>
      </c>
    </row>
    <row r="27" spans="1:22" x14ac:dyDescent="0.25">
      <c r="A27" s="14" t="s">
        <v>3</v>
      </c>
      <c r="B27" s="21">
        <f>'Overview Sheet'!$C$9</f>
        <v>0.3125</v>
      </c>
      <c r="D27" s="77">
        <f t="shared" si="18"/>
        <v>192</v>
      </c>
      <c r="E27" s="78"/>
      <c r="F27" s="2"/>
      <c r="G27" s="2"/>
      <c r="H27" s="19">
        <f>IF($Q27="Leave",B27/2,IF($Q27="Leave AM",B27/2,IF($Q27="Sick",B27/2,IF($Q27="Bank Holiday",B27/2,IF($Q27="Other - Enter Details",B27/2,SUM(G27-F27))))))</f>
        <v>0</v>
      </c>
      <c r="I27" s="2"/>
      <c r="J27" s="2"/>
      <c r="K27" s="19">
        <f>IF($Q27="Leave",B27/2,IF($Q27="Leave PM",B27/2,IF($Q27="Sick",B27/2,IF($Q27="Bank Holiday",B27/2,IF($Q27="Other - Enter Details",B27/2,SUM(J27-I27))))))</f>
        <v>0</v>
      </c>
      <c r="L27" s="3"/>
      <c r="M27" s="19">
        <f t="shared" si="19"/>
        <v>0</v>
      </c>
      <c r="N27" s="23" t="str">
        <f t="shared" si="15"/>
        <v/>
      </c>
      <c r="O27" s="23">
        <f t="shared" si="20"/>
        <v>0</v>
      </c>
      <c r="P27" s="4"/>
      <c r="Q27" s="1"/>
      <c r="R27" s="1"/>
      <c r="U27" s="14">
        <f t="shared" si="16"/>
        <v>0</v>
      </c>
      <c r="V27" s="14">
        <f t="shared" si="17"/>
        <v>0</v>
      </c>
    </row>
    <row r="28" spans="1:22" x14ac:dyDescent="0.25">
      <c r="A28" s="14" t="s">
        <v>4</v>
      </c>
      <c r="B28" s="21">
        <f>'Overview Sheet'!$C$10</f>
        <v>0.3125</v>
      </c>
      <c r="D28" s="77">
        <f t="shared" si="18"/>
        <v>193</v>
      </c>
      <c r="E28" s="78"/>
      <c r="F28" s="2"/>
      <c r="G28" s="2"/>
      <c r="H28" s="19">
        <f>IF($Q28="Leave",B28/2,IF($Q28="Leave AM",B28/2,IF($Q28="Sick",B28/2,IF($Q28="Bank Holiday",B28/2,IF($Q28="Other - Enter Details",B28/2,SUM(G28-F28))))))</f>
        <v>0</v>
      </c>
      <c r="I28" s="2"/>
      <c r="J28" s="2"/>
      <c r="K28" s="19">
        <f>IF($Q28="Leave",B28/2,IF($Q28="Leave PM",B28/2,IF($Q28="Sick",B28/2,IF($Q28="Bank Holiday",B28/2,IF($Q28="Other - Enter Details",B28/2,SUM(J28-I28))))))</f>
        <v>0</v>
      </c>
      <c r="L28" s="3"/>
      <c r="M28" s="19">
        <f t="shared" si="19"/>
        <v>0</v>
      </c>
      <c r="N28" s="23" t="str">
        <f t="shared" si="15"/>
        <v/>
      </c>
      <c r="O28" s="23">
        <f t="shared" si="20"/>
        <v>0</v>
      </c>
      <c r="P28" s="4"/>
      <c r="Q28" s="1"/>
      <c r="R28" s="1"/>
      <c r="U28" s="14">
        <f t="shared" si="16"/>
        <v>0</v>
      </c>
      <c r="V28" s="14">
        <f t="shared" si="17"/>
        <v>0</v>
      </c>
    </row>
    <row r="29" spans="1:22" x14ac:dyDescent="0.25">
      <c r="D29" s="80"/>
      <c r="E29" s="81"/>
      <c r="F29" s="81"/>
      <c r="G29" s="81"/>
      <c r="H29" s="81"/>
      <c r="I29" s="81"/>
      <c r="J29" s="81"/>
      <c r="K29" s="81"/>
      <c r="L29" s="81"/>
      <c r="M29" s="81"/>
      <c r="N29" s="81"/>
      <c r="O29" s="81"/>
      <c r="P29" s="81"/>
      <c r="Q29" s="81"/>
      <c r="R29" s="82"/>
      <c r="U29" s="14">
        <f>SUM(U6:V28)</f>
        <v>0</v>
      </c>
    </row>
    <row r="30" spans="1:22" ht="20.100000000000001" customHeight="1" thickBot="1" x14ac:dyDescent="0.3">
      <c r="D30" s="12" t="s">
        <v>35</v>
      </c>
      <c r="E30" s="72"/>
      <c r="F30" s="72"/>
      <c r="G30" s="72"/>
      <c r="H30" s="73" t="s">
        <v>36</v>
      </c>
      <c r="I30" s="73"/>
      <c r="J30" s="72"/>
      <c r="K30" s="72"/>
      <c r="L30" s="72"/>
      <c r="M30" s="72"/>
      <c r="N30" s="53"/>
      <c r="O30" s="11" t="s">
        <v>37</v>
      </c>
      <c r="P30" s="11"/>
      <c r="Q30" s="37" t="str">
        <f>IF(Q34=2,"You can only take one Flexi day per accounting period","")</f>
        <v/>
      </c>
      <c r="R30" s="13"/>
    </row>
    <row r="31" spans="1:22" ht="20.100000000000001" customHeight="1" thickBot="1" x14ac:dyDescent="0.3">
      <c r="D31" s="41" t="s">
        <v>38</v>
      </c>
      <c r="E31" s="66"/>
      <c r="F31" s="66"/>
      <c r="G31" s="66"/>
      <c r="H31" s="65" t="s">
        <v>38</v>
      </c>
      <c r="I31" s="65"/>
      <c r="J31" s="66"/>
      <c r="K31" s="66"/>
      <c r="L31" s="66"/>
      <c r="M31" s="66"/>
      <c r="N31" s="52"/>
      <c r="O31" s="49">
        <f>O28</f>
        <v>0</v>
      </c>
      <c r="P31" s="38"/>
      <c r="Q31" s="56" t="str">
        <f>IF(U29&gt;=1,"You should only work for a maximum of 6 hours without a break","")</f>
        <v/>
      </c>
      <c r="R31" s="42"/>
    </row>
    <row r="32" spans="1:22" x14ac:dyDescent="0.25">
      <c r="D32" s="43"/>
      <c r="E32" s="36"/>
      <c r="F32" s="44"/>
      <c r="G32" s="36"/>
      <c r="H32" s="36"/>
      <c r="I32" s="36"/>
      <c r="J32" s="36"/>
      <c r="K32" s="36"/>
      <c r="L32" s="36"/>
      <c r="M32" s="36"/>
      <c r="N32" s="45"/>
      <c r="O32" s="46" t="str">
        <f>IF(P32="","",'Overview Sheet'!$C$21)</f>
        <v/>
      </c>
      <c r="P32" s="44" t="str">
        <f>IF('Overview Sheet'!$C$21&gt;$O$31,"","Is the maximum you can carry forward per accounting period")</f>
        <v/>
      </c>
      <c r="Q32" s="36"/>
      <c r="R32" s="47"/>
    </row>
    <row r="33" spans="4:18" x14ac:dyDescent="0.25">
      <c r="D33" s="38"/>
      <c r="E33" s="38"/>
      <c r="F33" s="38"/>
      <c r="G33" s="38"/>
      <c r="H33" s="38"/>
      <c r="I33" s="38"/>
      <c r="J33" s="38"/>
      <c r="K33" s="38"/>
      <c r="L33" s="38"/>
      <c r="M33" s="38"/>
      <c r="N33" s="40"/>
      <c r="O33" s="40"/>
      <c r="P33" s="40"/>
      <c r="Q33" s="38"/>
      <c r="R33" s="38"/>
    </row>
    <row r="34" spans="4:18" ht="15" hidden="1" customHeight="1" x14ac:dyDescent="0.25">
      <c r="Q34" s="14">
        <f>COUNTIF(D6:R28,"Flexi")</f>
        <v>0</v>
      </c>
    </row>
  </sheetData>
  <sheetProtection password="DAC5" sheet="1" objects="1" scenarios="1" selectLockedCells="1"/>
  <mergeCells count="41">
    <mergeCell ref="E31:G31"/>
    <mergeCell ref="H31:I31"/>
    <mergeCell ref="J31:M31"/>
    <mergeCell ref="D26:E26"/>
    <mergeCell ref="D27:E27"/>
    <mergeCell ref="D28:E28"/>
    <mergeCell ref="D29:R29"/>
    <mergeCell ref="E30:G30"/>
    <mergeCell ref="H30:I30"/>
    <mergeCell ref="J30:M30"/>
    <mergeCell ref="D25:E25"/>
    <mergeCell ref="D14:E14"/>
    <mergeCell ref="D15:E15"/>
    <mergeCell ref="D16:E16"/>
    <mergeCell ref="D17:R17"/>
    <mergeCell ref="D18:E18"/>
    <mergeCell ref="D19:E19"/>
    <mergeCell ref="D20:E20"/>
    <mergeCell ref="D21:E21"/>
    <mergeCell ref="D22:E22"/>
    <mergeCell ref="D23:R23"/>
    <mergeCell ref="D24:E24"/>
    <mergeCell ref="D13:E13"/>
    <mergeCell ref="P4:P5"/>
    <mergeCell ref="Q4:Q5"/>
    <mergeCell ref="R4:R5"/>
    <mergeCell ref="D5:E5"/>
    <mergeCell ref="D6:E6"/>
    <mergeCell ref="D7:E7"/>
    <mergeCell ref="D8:E8"/>
    <mergeCell ref="D9:E9"/>
    <mergeCell ref="D10:E10"/>
    <mergeCell ref="D11:R11"/>
    <mergeCell ref="D12:E12"/>
    <mergeCell ref="E2:H2"/>
    <mergeCell ref="K2:N2"/>
    <mergeCell ref="K3:N3"/>
    <mergeCell ref="F4:H4"/>
    <mergeCell ref="I4:K4"/>
    <mergeCell ref="L4:L5"/>
    <mergeCell ref="M4:N4"/>
  </mergeCells>
  <conditionalFormatting sqref="H6:H10 H12:H16 H18:H22 H24:H28 K6:K10 K12:K16 K18:K22 K24:K28">
    <cfRule type="cellIs" dxfId="6" priority="1" operator="greaterThan">
      <formula>0.25</formula>
    </cfRule>
  </conditionalFormatting>
  <dataValidations count="2">
    <dataValidation type="decimal" allowBlank="1" showErrorMessage="1" sqref="L6:L10 L12:L16 L18:L22 L24:L28">
      <formula1>0</formula1>
      <formula2>7.3</formula2>
    </dataValidation>
    <dataValidation type="list" allowBlank="1" showInputMessage="1" showErrorMessage="1" sqref="Q6:Q10 Q12:Q16 Q18:Q22 Q24:Q28">
      <formula1>$T$6:$T$12</formula1>
    </dataValidation>
  </dataValidations>
  <pageMargins left="0.25" right="0.25" top="0.75" bottom="0.75" header="0.3" footer="0.3"/>
  <pageSetup paperSize="9" scale="91" orientation="landscape" verticalDpi="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34"/>
  <sheetViews>
    <sheetView showGridLines="0" showRowColHeaders="0" topLeftCell="C1" zoomScaleNormal="100" workbookViewId="0">
      <selection activeCell="P6" sqref="P6"/>
    </sheetView>
  </sheetViews>
  <sheetFormatPr defaultRowHeight="15" x14ac:dyDescent="0.25"/>
  <cols>
    <col min="1" max="2" width="9.140625" style="14" hidden="1" customWidth="1"/>
    <col min="3" max="3" width="6.140625" style="14" customWidth="1"/>
    <col min="4" max="4" width="7.7109375" style="14" customWidth="1"/>
    <col min="5" max="5" width="12.7109375" style="14" customWidth="1"/>
    <col min="6" max="13" width="6.7109375" style="14" customWidth="1"/>
    <col min="14" max="14" width="6.7109375" style="15" customWidth="1"/>
    <col min="15" max="16" width="7.7109375" style="15" customWidth="1"/>
    <col min="17" max="17" width="20.42578125" style="14" customWidth="1"/>
    <col min="18" max="18" width="39.140625" style="14" customWidth="1"/>
    <col min="19" max="19" width="9.140625" style="14"/>
    <col min="20" max="21" width="9.140625" style="14" hidden="1" customWidth="1"/>
    <col min="22" max="22" width="0" style="14" hidden="1" customWidth="1"/>
    <col min="23" max="16384" width="9.140625" style="14"/>
  </cols>
  <sheetData>
    <row r="1" spans="1:22" ht="21" customHeight="1" x14ac:dyDescent="0.25"/>
    <row r="2" spans="1:22" x14ac:dyDescent="0.25">
      <c r="D2" s="14" t="s">
        <v>31</v>
      </c>
      <c r="E2" s="67">
        <f>'Overview Sheet'!C3</f>
        <v>0</v>
      </c>
      <c r="F2" s="68"/>
      <c r="G2" s="68"/>
      <c r="H2" s="69"/>
      <c r="I2" s="15"/>
      <c r="J2" s="16" t="s">
        <v>33</v>
      </c>
      <c r="K2" s="70">
        <f>D6</f>
        <v>196</v>
      </c>
      <c r="L2" s="70"/>
      <c r="M2" s="70"/>
      <c r="N2" s="70"/>
    </row>
    <row r="3" spans="1:22" x14ac:dyDescent="0.25">
      <c r="F3" s="17"/>
      <c r="G3" s="17"/>
      <c r="H3" s="17"/>
      <c r="I3" s="17"/>
      <c r="J3" s="18" t="s">
        <v>32</v>
      </c>
      <c r="K3" s="71">
        <f>D28</f>
        <v>221</v>
      </c>
      <c r="L3" s="71"/>
      <c r="M3" s="71"/>
      <c r="N3" s="71"/>
    </row>
    <row r="4" spans="1:22" ht="15.75" customHeight="1" thickBot="1" x14ac:dyDescent="0.3">
      <c r="D4" s="5"/>
      <c r="E4" s="6"/>
      <c r="F4" s="79" t="s">
        <v>18</v>
      </c>
      <c r="G4" s="79"/>
      <c r="H4" s="79"/>
      <c r="I4" s="79" t="s">
        <v>19</v>
      </c>
      <c r="J4" s="79"/>
      <c r="K4" s="83"/>
      <c r="L4" s="84" t="s">
        <v>20</v>
      </c>
      <c r="M4" s="83" t="s">
        <v>21</v>
      </c>
      <c r="N4" s="83"/>
      <c r="O4" s="9" t="s">
        <v>27</v>
      </c>
      <c r="P4" s="79" t="s">
        <v>28</v>
      </c>
      <c r="Q4" s="79" t="s">
        <v>5</v>
      </c>
      <c r="R4" s="79" t="s">
        <v>29</v>
      </c>
    </row>
    <row r="5" spans="1:22" ht="15.75" thickBot="1" x14ac:dyDescent="0.3">
      <c r="A5" s="14" t="s">
        <v>10</v>
      </c>
      <c r="D5" s="86" t="s">
        <v>22</v>
      </c>
      <c r="E5" s="87"/>
      <c r="F5" s="7" t="s">
        <v>23</v>
      </c>
      <c r="G5" s="54" t="s">
        <v>24</v>
      </c>
      <c r="H5" s="54" t="s">
        <v>25</v>
      </c>
      <c r="I5" s="54" t="s">
        <v>23</v>
      </c>
      <c r="J5" s="54" t="s">
        <v>24</v>
      </c>
      <c r="K5" s="54" t="s">
        <v>25</v>
      </c>
      <c r="L5" s="85"/>
      <c r="M5" s="54" t="s">
        <v>17</v>
      </c>
      <c r="N5" s="55" t="s">
        <v>26</v>
      </c>
      <c r="O5" s="49">
        <f>IF('Period 7'!O32="",'Period 7'!O31,'Period 7'!O32)</f>
        <v>0</v>
      </c>
      <c r="P5" s="82"/>
      <c r="Q5" s="79"/>
      <c r="R5" s="79"/>
    </row>
    <row r="6" spans="1:22" x14ac:dyDescent="0.25">
      <c r="A6" s="14" t="s">
        <v>0</v>
      </c>
      <c r="B6" s="22">
        <f>'Overview Sheet'!$C$6</f>
        <v>0.3125</v>
      </c>
      <c r="D6" s="77">
        <f>'Period 7'!D28:E28+3</f>
        <v>196</v>
      </c>
      <c r="E6" s="78"/>
      <c r="F6" s="2"/>
      <c r="G6" s="2"/>
      <c r="H6" s="19">
        <f>IF($Q6="Leave",B6/2,IF($Q6="Leave AM",B6/2,IF($Q6="Sick",B6/2,IF($Q6="Bank Holiday",B6/2,IF($Q6="Other - Enter Details",B6/2,SUM(G6-F6))))))</f>
        <v>0</v>
      </c>
      <c r="I6" s="2"/>
      <c r="J6" s="2"/>
      <c r="K6" s="19">
        <f>IF($Q6="Leave",B6/2,IF($Q6="Leave PM",B6/2,IF($Q6="Sick",B6/2,IF($Q6="Bank Holiday",B6/2,IF($Q6="Other - Enter Details",B6/2,SUM(J6-I6))))))</f>
        <v>0</v>
      </c>
      <c r="L6" s="2"/>
      <c r="M6" s="19">
        <f>SUM(H6+K6)-L6</f>
        <v>0</v>
      </c>
      <c r="N6" s="23" t="str">
        <f>IF(OR(G6&lt;&gt;"",J6&lt;&gt;"",Q6&lt;&gt;""),ROUND(M6-B6,15),"")</f>
        <v/>
      </c>
      <c r="O6" s="50">
        <f>IF(OR(G6&lt;&gt;"",J6&lt;&gt;"",Q6&lt;&gt;""),O5+N6,O5)</f>
        <v>0</v>
      </c>
      <c r="P6" s="4"/>
      <c r="Q6" s="1"/>
      <c r="R6" s="1"/>
      <c r="T6" s="14" t="s">
        <v>5</v>
      </c>
      <c r="U6" s="14">
        <f>IF(H6&gt;0.25,1,0)</f>
        <v>0</v>
      </c>
      <c r="V6" s="14">
        <f>IF(K6&gt;0.25,1,0)</f>
        <v>0</v>
      </c>
    </row>
    <row r="7" spans="1:22" x14ac:dyDescent="0.25">
      <c r="A7" s="14" t="s">
        <v>1</v>
      </c>
      <c r="B7" s="22">
        <f>'Overview Sheet'!$C$7</f>
        <v>0.3125</v>
      </c>
      <c r="D7" s="77">
        <f>D6+1</f>
        <v>197</v>
      </c>
      <c r="E7" s="78"/>
      <c r="F7" s="2"/>
      <c r="G7" s="2"/>
      <c r="H7" s="19">
        <f>IF($Q7="Leave",B7/2,IF($Q7="Leave AM",B7/2,IF($Q7="Sick",B7/2,IF($Q7="Bank Holiday",B7/2,IF($Q7="Other - Enter Details",B7/2,SUM(G7-F7))))))</f>
        <v>0</v>
      </c>
      <c r="I7" s="2"/>
      <c r="J7" s="2"/>
      <c r="K7" s="19">
        <f>IF($Q7="Leave",B7/2,IF($Q7="Leave PM",B7/2,IF($Q7="Sick",B7/2,IF($Q7="Bank Holiday",B7/2,IF($Q7="Other - Enter Details",B7/2,SUM(J7-I7))))))</f>
        <v>0</v>
      </c>
      <c r="L7" s="3"/>
      <c r="M7" s="19">
        <f t="shared" ref="M7:M10" si="0">H7+K7-L7</f>
        <v>0</v>
      </c>
      <c r="N7" s="23" t="str">
        <f t="shared" ref="N7:N10" si="1">IF(OR(G7&lt;&gt;"",J7&lt;&gt;"",Q7&lt;&gt;""),ROUND(M7-B7,15),"")</f>
        <v/>
      </c>
      <c r="O7" s="23">
        <f>IF(OR(G7&lt;&gt;"",J7&lt;&gt;"",Q7&lt;&gt;""),O6+N7,O6)</f>
        <v>0</v>
      </c>
      <c r="P7" s="4"/>
      <c r="Q7" s="1"/>
      <c r="R7" s="1"/>
      <c r="T7" s="14" t="s">
        <v>6</v>
      </c>
      <c r="U7" s="14">
        <f t="shared" ref="U7:U10" si="2">IF(H7&gt;0.25,1,0)</f>
        <v>0</v>
      </c>
      <c r="V7" s="14">
        <f t="shared" ref="V7:V10" si="3">IF(K7&gt;0.25,1,0)</f>
        <v>0</v>
      </c>
    </row>
    <row r="8" spans="1:22" x14ac:dyDescent="0.25">
      <c r="A8" s="14" t="s">
        <v>2</v>
      </c>
      <c r="B8" s="22">
        <f>'Overview Sheet'!$C$8</f>
        <v>0.3125</v>
      </c>
      <c r="D8" s="77">
        <f t="shared" ref="D8:D10" si="4">D7+1</f>
        <v>198</v>
      </c>
      <c r="E8" s="78"/>
      <c r="F8" s="2"/>
      <c r="G8" s="2"/>
      <c r="H8" s="19">
        <f>IF($Q8="Leave",B8/2,IF($Q8="Leave AM",B8/2,IF($Q8="Sick",B8/2,IF($Q8="Bank Holiday",B8/2,IF($Q8="Other - Enter Details",B8/2,SUM(G8-F8))))))</f>
        <v>0</v>
      </c>
      <c r="I8" s="2"/>
      <c r="J8" s="2"/>
      <c r="K8" s="19">
        <f>IF($Q8="Leave",B8/2,IF($Q8="Leave PM",B8/2,IF($Q8="Sick",B8/2,IF($Q8="Bank Holiday",B8/2,IF($Q8="Other - Enter Details",B8/2,SUM(J8-I8))))))</f>
        <v>0</v>
      </c>
      <c r="L8" s="3"/>
      <c r="M8" s="19">
        <f t="shared" si="0"/>
        <v>0</v>
      </c>
      <c r="N8" s="23" t="str">
        <f t="shared" si="1"/>
        <v/>
      </c>
      <c r="O8" s="23">
        <f>IF(OR(G8&lt;&gt;"",J8&lt;&gt;"",Q8&lt;&gt;""),O7+N8,O7)</f>
        <v>0</v>
      </c>
      <c r="P8" s="4"/>
      <c r="Q8" s="1"/>
      <c r="R8" s="1"/>
      <c r="T8" s="14" t="s">
        <v>7</v>
      </c>
      <c r="U8" s="14">
        <f t="shared" si="2"/>
        <v>0</v>
      </c>
      <c r="V8" s="14">
        <f t="shared" si="3"/>
        <v>0</v>
      </c>
    </row>
    <row r="9" spans="1:22" x14ac:dyDescent="0.25">
      <c r="A9" s="14" t="s">
        <v>3</v>
      </c>
      <c r="B9" s="22">
        <f>'Overview Sheet'!$C$9</f>
        <v>0.3125</v>
      </c>
      <c r="D9" s="77">
        <f t="shared" si="4"/>
        <v>199</v>
      </c>
      <c r="E9" s="78"/>
      <c r="F9" s="2"/>
      <c r="G9" s="2"/>
      <c r="H9" s="19">
        <f>IF($Q9="Leave",B9/2,IF($Q9="Leave AM",B9/2,IF($Q9="Sick",B9/2,IF($Q9="Bank Holiday",B9/2,IF($Q9="Other - Enter Details",B9/2,SUM(G9-F9))))))</f>
        <v>0</v>
      </c>
      <c r="I9" s="2"/>
      <c r="J9" s="2"/>
      <c r="K9" s="19">
        <f>IF($Q9="Leave",B9/2,IF($Q9="Leave PM",B9/2,IF($Q9="Sick",B9/2,IF($Q9="Bank Holiday",B9/2,IF($Q9="Other - Enter Details",B9/2,SUM(J9-I9))))))</f>
        <v>0</v>
      </c>
      <c r="L9" s="3"/>
      <c r="M9" s="19">
        <f t="shared" si="0"/>
        <v>0</v>
      </c>
      <c r="N9" s="23" t="str">
        <f t="shared" si="1"/>
        <v/>
      </c>
      <c r="O9" s="23">
        <f>IF(OR(G9&lt;&gt;"",J9&lt;&gt;"",Q9&lt;&gt;""),O8+N9,O8)</f>
        <v>0</v>
      </c>
      <c r="P9" s="4"/>
      <c r="Q9" s="1"/>
      <c r="R9" s="1"/>
      <c r="T9" s="14" t="s">
        <v>11</v>
      </c>
      <c r="U9" s="14">
        <f t="shared" si="2"/>
        <v>0</v>
      </c>
      <c r="V9" s="14">
        <f t="shared" si="3"/>
        <v>0</v>
      </c>
    </row>
    <row r="10" spans="1:22" x14ac:dyDescent="0.25">
      <c r="A10" s="14" t="s">
        <v>4</v>
      </c>
      <c r="B10" s="22">
        <f>'Overview Sheet'!$C$10</f>
        <v>0.3125</v>
      </c>
      <c r="D10" s="77">
        <f t="shared" si="4"/>
        <v>200</v>
      </c>
      <c r="E10" s="78"/>
      <c r="F10" s="2"/>
      <c r="G10" s="2"/>
      <c r="H10" s="19">
        <f>IF($Q10="Leave",B10/2,IF($Q10="Leave AM",B10/2,IF($Q10="Sick",B10/2,IF($Q10="Bank Holiday",B10/2,IF($Q10="Other - Enter Details",B10/2,SUM(G10-F10))))))</f>
        <v>0</v>
      </c>
      <c r="I10" s="2"/>
      <c r="J10" s="2"/>
      <c r="K10" s="19">
        <f>IF($Q10="Leave",B10/2,IF($Q10="Leave PM",B10/2,IF($Q10="Sick",B10/2,IF($Q10="Bank Holiday",B10/2,IF($Q10="Other - Enter Details",B10/2,SUM(J10-I10))))))</f>
        <v>0</v>
      </c>
      <c r="L10" s="3"/>
      <c r="M10" s="19">
        <f t="shared" si="0"/>
        <v>0</v>
      </c>
      <c r="N10" s="23" t="str">
        <f t="shared" si="1"/>
        <v/>
      </c>
      <c r="O10" s="23">
        <f>IF(OR(G10&lt;&gt;"",J10&lt;&gt;"",Q10&lt;&gt;""),O9+N10,O9)</f>
        <v>0</v>
      </c>
      <c r="P10" s="4"/>
      <c r="Q10" s="1"/>
      <c r="R10" s="1"/>
      <c r="T10" s="14" t="s">
        <v>8</v>
      </c>
      <c r="U10" s="14">
        <f t="shared" si="2"/>
        <v>0</v>
      </c>
      <c r="V10" s="14">
        <f t="shared" si="3"/>
        <v>0</v>
      </c>
    </row>
    <row r="11" spans="1:22" x14ac:dyDescent="0.25">
      <c r="D11" s="80"/>
      <c r="E11" s="81"/>
      <c r="F11" s="81"/>
      <c r="G11" s="81"/>
      <c r="H11" s="81"/>
      <c r="I11" s="81"/>
      <c r="J11" s="81"/>
      <c r="K11" s="81"/>
      <c r="L11" s="81"/>
      <c r="M11" s="81"/>
      <c r="N11" s="81"/>
      <c r="O11" s="81"/>
      <c r="P11" s="81"/>
      <c r="Q11" s="81"/>
      <c r="R11" s="82"/>
      <c r="T11" s="14" t="s">
        <v>9</v>
      </c>
    </row>
    <row r="12" spans="1:22" x14ac:dyDescent="0.25">
      <c r="A12" s="14" t="s">
        <v>0</v>
      </c>
      <c r="B12" s="21">
        <f>'Overview Sheet'!$C$6</f>
        <v>0.3125</v>
      </c>
      <c r="D12" s="77">
        <f>D6+7</f>
        <v>203</v>
      </c>
      <c r="E12" s="78"/>
      <c r="F12" s="2"/>
      <c r="G12" s="2"/>
      <c r="H12" s="19">
        <f>IF($Q12="Leave",B12/2,IF($Q12="Leave AM",B12/2,IF($Q12="Sick",B12/2,IF($Q12="Bank Holiday",B12/2,IF($Q12="Other - Enter Details",B12/2,SUM(G12-F12))))))</f>
        <v>0</v>
      </c>
      <c r="I12" s="2"/>
      <c r="J12" s="2"/>
      <c r="K12" s="20">
        <f>IF($Q12="Leave",B12/2,IF($Q12="Leave PM",B12/2,IF($Q12="Sick",B12/2,IF($Q12="Bank Holiday",B12/2,IF($Q12="Other - Enter Details",B12/2,SUM(J12-I12))))))</f>
        <v>0</v>
      </c>
      <c r="L12" s="1"/>
      <c r="M12" s="19">
        <f>SUM(H12+K12)-L12</f>
        <v>0</v>
      </c>
      <c r="N12" s="23" t="str">
        <f t="shared" ref="N12:N16" si="5">IF(OR(G12&lt;&gt;"",J12&lt;&gt;"",Q12&lt;&gt;""),ROUND(M12-B12,15),"")</f>
        <v/>
      </c>
      <c r="O12" s="50">
        <f>IF(OR(G12&lt;&gt;"",J12&lt;&gt;"",Q12&lt;&gt;""),O10+N12,O10)</f>
        <v>0</v>
      </c>
      <c r="P12" s="4"/>
      <c r="Q12" s="1"/>
      <c r="R12" s="1"/>
      <c r="T12" s="14" t="s">
        <v>39</v>
      </c>
      <c r="U12" s="14">
        <f t="shared" ref="U12:U16" si="6">IF(H12&gt;0.25,1,0)</f>
        <v>0</v>
      </c>
      <c r="V12" s="14">
        <f t="shared" ref="V12:V16" si="7">IF(K12&gt;0.25,1,0)</f>
        <v>0</v>
      </c>
    </row>
    <row r="13" spans="1:22" x14ac:dyDescent="0.25">
      <c r="A13" s="14" t="s">
        <v>1</v>
      </c>
      <c r="B13" s="21">
        <f>'Overview Sheet'!$C$7</f>
        <v>0.3125</v>
      </c>
      <c r="D13" s="77">
        <f t="shared" ref="D13:D16" si="8">D7+7</f>
        <v>204</v>
      </c>
      <c r="E13" s="78"/>
      <c r="F13" s="2"/>
      <c r="G13" s="2"/>
      <c r="H13" s="19">
        <f>IF($Q13="Leave",B13/2,IF($Q13="Leave AM",B13/2,IF($Q13="Sick",B13/2,IF($Q13="Bank Holiday",B13/2,IF($Q13="Other - Enter Details",B13/2,SUM(G13-F13))))))</f>
        <v>0</v>
      </c>
      <c r="I13" s="2"/>
      <c r="J13" s="3"/>
      <c r="K13" s="20">
        <f>IF($Q13="Leave",B13/2,IF($Q13="Leave PM",B13/2,IF($Q13="Sick",B13/2,IF($Q13="Bank Holiday",B13/2,IF($Q13="Other - Enter Details",B13/2,SUM(J13-I13))))))</f>
        <v>0</v>
      </c>
      <c r="L13" s="1"/>
      <c r="M13" s="19">
        <f t="shared" ref="M13:M16" si="9">H13+K13-L13</f>
        <v>0</v>
      </c>
      <c r="N13" s="23" t="str">
        <f t="shared" si="5"/>
        <v/>
      </c>
      <c r="O13" s="23">
        <f>IF(OR(G13&lt;&gt;"",J13&lt;&gt;"",Q13&lt;&gt;""),O12+N13,O12)</f>
        <v>0</v>
      </c>
      <c r="P13" s="4"/>
      <c r="Q13" s="1"/>
      <c r="R13" s="1"/>
      <c r="U13" s="14">
        <f t="shared" si="6"/>
        <v>0</v>
      </c>
      <c r="V13" s="14">
        <f t="shared" si="7"/>
        <v>0</v>
      </c>
    </row>
    <row r="14" spans="1:22" x14ac:dyDescent="0.25">
      <c r="A14" s="14" t="s">
        <v>2</v>
      </c>
      <c r="B14" s="21">
        <f>'Overview Sheet'!$C$8</f>
        <v>0.3125</v>
      </c>
      <c r="D14" s="77">
        <f t="shared" si="8"/>
        <v>205</v>
      </c>
      <c r="E14" s="78"/>
      <c r="F14" s="2"/>
      <c r="G14" s="2"/>
      <c r="H14" s="19">
        <f>IF($Q14="Leave",B14/2,IF($Q14="Leave AM",B14/2,IF($Q14="Sick",B14/2,IF($Q14="Bank Holiday",B14/2,IF($Q14="Other - Enter Details",B14/2,SUM(G14-F14))))))</f>
        <v>0</v>
      </c>
      <c r="I14" s="2"/>
      <c r="J14" s="3"/>
      <c r="K14" s="20">
        <f>IF($Q14="Leave",B14/2,IF($Q14="Leave PM",B14/2,IF($Q14="Sick",B14/2,IF($Q14="Bank Holiday",B14/2,IF($Q14="Other - Enter Details",B14/2,SUM(J14-I14))))))</f>
        <v>0</v>
      </c>
      <c r="L14" s="1"/>
      <c r="M14" s="19">
        <f t="shared" si="9"/>
        <v>0</v>
      </c>
      <c r="N14" s="23" t="str">
        <f t="shared" si="5"/>
        <v/>
      </c>
      <c r="O14" s="23">
        <f>IF(OR(G14&lt;&gt;"",J14&lt;&gt;"",Q14&lt;&gt;""),O13+N14,O13)</f>
        <v>0</v>
      </c>
      <c r="P14" s="4"/>
      <c r="Q14" s="1"/>
      <c r="R14" s="1"/>
      <c r="U14" s="14">
        <f t="shared" si="6"/>
        <v>0</v>
      </c>
      <c r="V14" s="14">
        <f t="shared" si="7"/>
        <v>0</v>
      </c>
    </row>
    <row r="15" spans="1:22" x14ac:dyDescent="0.25">
      <c r="A15" s="14" t="s">
        <v>3</v>
      </c>
      <c r="B15" s="21">
        <f>'Overview Sheet'!$C$9</f>
        <v>0.3125</v>
      </c>
      <c r="D15" s="77">
        <f t="shared" si="8"/>
        <v>206</v>
      </c>
      <c r="E15" s="78"/>
      <c r="F15" s="2"/>
      <c r="G15" s="2"/>
      <c r="H15" s="19">
        <f>IF($Q15="Leave",B15/2,IF($Q15="Leave AM",B15/2,IF($Q15="Sick",B15/2,IF($Q15="Bank Holiday",B15/2,IF($Q15="Other - Enter Details",B15/2,SUM(G15-F15))))))</f>
        <v>0</v>
      </c>
      <c r="I15" s="2"/>
      <c r="J15" s="3"/>
      <c r="K15" s="20">
        <f>IF($Q15="Leave",B15/2,IF($Q15="Leave PM",B15/2,IF($Q15="Sick",B15/2,IF($Q15="Bank Holiday",B15/2,IF($Q15="Other - Enter Details",B15/2,SUM(J15-I15))))))</f>
        <v>0</v>
      </c>
      <c r="L15" s="1"/>
      <c r="M15" s="19">
        <f t="shared" si="9"/>
        <v>0</v>
      </c>
      <c r="N15" s="23" t="str">
        <f t="shared" si="5"/>
        <v/>
      </c>
      <c r="O15" s="23">
        <f>IF(OR(G15&lt;&gt;"",J15&lt;&gt;"",Q15&lt;&gt;""),O14+N15,O14)</f>
        <v>0</v>
      </c>
      <c r="P15" s="4"/>
      <c r="Q15" s="1"/>
      <c r="R15" s="1"/>
      <c r="U15" s="14">
        <f t="shared" si="6"/>
        <v>0</v>
      </c>
      <c r="V15" s="14">
        <f t="shared" si="7"/>
        <v>0</v>
      </c>
    </row>
    <row r="16" spans="1:22" x14ac:dyDescent="0.25">
      <c r="A16" s="14" t="s">
        <v>4</v>
      </c>
      <c r="B16" s="21">
        <f>'Overview Sheet'!$C$10</f>
        <v>0.3125</v>
      </c>
      <c r="D16" s="77">
        <f t="shared" si="8"/>
        <v>207</v>
      </c>
      <c r="E16" s="78"/>
      <c r="F16" s="2"/>
      <c r="G16" s="2"/>
      <c r="H16" s="19">
        <f>IF($Q16="Leave",B16/2,IF($Q16="Leave AM",B16/2,IF($Q16="Sick",B16/2,IF($Q16="Bank Holiday",B16/2,IF($Q16="Other - Enter Details",B16/2,SUM(G16-F16))))))</f>
        <v>0</v>
      </c>
      <c r="I16" s="2"/>
      <c r="J16" s="3"/>
      <c r="K16" s="20">
        <f>IF($Q16="Leave",B16/2,IF($Q16="Leave PM",B16/2,IF($Q16="Sick",B16/2,IF($Q16="Bank Holiday",B16/2,IF($Q16="Other - Enter Details",B16/2,SUM(J16-I16))))))</f>
        <v>0</v>
      </c>
      <c r="L16" s="1"/>
      <c r="M16" s="19">
        <f t="shared" si="9"/>
        <v>0</v>
      </c>
      <c r="N16" s="23" t="str">
        <f t="shared" si="5"/>
        <v/>
      </c>
      <c r="O16" s="23">
        <f>IF(OR(G16&lt;&gt;"",J16&lt;&gt;"",Q16&lt;&gt;""),O15+N16,O15)</f>
        <v>0</v>
      </c>
      <c r="P16" s="4"/>
      <c r="Q16" s="1"/>
      <c r="R16" s="1"/>
      <c r="U16" s="14">
        <f t="shared" si="6"/>
        <v>0</v>
      </c>
      <c r="V16" s="14">
        <f t="shared" si="7"/>
        <v>0</v>
      </c>
    </row>
    <row r="17" spans="1:22" x14ac:dyDescent="0.25">
      <c r="B17" s="21"/>
      <c r="D17" s="80"/>
      <c r="E17" s="81"/>
      <c r="F17" s="81"/>
      <c r="G17" s="81"/>
      <c r="H17" s="81"/>
      <c r="I17" s="81"/>
      <c r="J17" s="81"/>
      <c r="K17" s="81"/>
      <c r="L17" s="81"/>
      <c r="M17" s="81"/>
      <c r="N17" s="81"/>
      <c r="O17" s="81"/>
      <c r="P17" s="81"/>
      <c r="Q17" s="81"/>
      <c r="R17" s="82"/>
    </row>
    <row r="18" spans="1:22" x14ac:dyDescent="0.25">
      <c r="A18" s="14" t="s">
        <v>0</v>
      </c>
      <c r="B18" s="21">
        <f>'Overview Sheet'!$C$6</f>
        <v>0.3125</v>
      </c>
      <c r="D18" s="77">
        <f>D12+7</f>
        <v>210</v>
      </c>
      <c r="E18" s="78"/>
      <c r="F18" s="2"/>
      <c r="G18" s="2"/>
      <c r="H18" s="19">
        <f>IF($Q18="Leave",B18/2,IF($Q18="Leave AM",B18/2,IF($Q18="Sick",B18/2,IF($Q18="Bank Holiday",B18/2,IF($Q18="Other - Enter Details",B18/2,SUM(G18-F18))))))</f>
        <v>0</v>
      </c>
      <c r="I18" s="2"/>
      <c r="J18" s="3"/>
      <c r="K18" s="19">
        <f>IF($Q18="Leave",B18/2,IF($Q18="Leave PM",B18/2,IF($Q18="Sick",B18/2,IF($Q18="Bank Holiday",B18/2,IF($Q18="Other - Enter Details",B18/2,SUM(J18-I18))))))</f>
        <v>0</v>
      </c>
      <c r="L18" s="2"/>
      <c r="M18" s="19">
        <f>SUM(H18+K18)-L18</f>
        <v>0</v>
      </c>
      <c r="N18" s="23" t="str">
        <f t="shared" ref="N18:N22" si="10">IF(OR(G18&lt;&gt;"",J18&lt;&gt;"",Q18&lt;&gt;""),ROUND(M18-B18,15),"")</f>
        <v/>
      </c>
      <c r="O18" s="50">
        <f>IF(OR(G18&lt;&gt;"",J18&lt;&gt;"",Q18&lt;&gt;""),O16+N18,O16)</f>
        <v>0</v>
      </c>
      <c r="P18" s="4"/>
      <c r="Q18" s="1"/>
      <c r="R18" s="1"/>
      <c r="U18" s="14">
        <f t="shared" ref="U18:U22" si="11">IF(H18&gt;0.25,1,0)</f>
        <v>0</v>
      </c>
      <c r="V18" s="14">
        <f t="shared" ref="V18:V22" si="12">IF(K18&gt;0.25,1,0)</f>
        <v>0</v>
      </c>
    </row>
    <row r="19" spans="1:22" x14ac:dyDescent="0.25">
      <c r="A19" s="14" t="s">
        <v>1</v>
      </c>
      <c r="B19" s="21">
        <f>'Overview Sheet'!$C$7</f>
        <v>0.3125</v>
      </c>
      <c r="D19" s="77">
        <f t="shared" ref="D19:D22" si="13">D13+7</f>
        <v>211</v>
      </c>
      <c r="E19" s="78"/>
      <c r="F19" s="2"/>
      <c r="G19" s="2"/>
      <c r="H19" s="19">
        <f>IF($Q19="Leave",B19/2,IF($Q19="Leave AM",B19/2,IF($Q19="Sick",B19/2,IF($Q19="Bank Holiday",B19/2,IF($Q19="Other - Enter Details",B19/2,SUM(G19-F19))))))</f>
        <v>0</v>
      </c>
      <c r="I19" s="2"/>
      <c r="J19" s="3"/>
      <c r="K19" s="19">
        <f>IF($Q19="Leave",B19/2,IF($Q19="Leave PM",B19/2,IF($Q19="Sick",B19/2,IF($Q19="Bank Holiday",B19/2,IF($Q19="Other - Enter Details",B19/2,SUM(J19-I19))))))</f>
        <v>0</v>
      </c>
      <c r="L19" s="3"/>
      <c r="M19" s="19">
        <f t="shared" ref="M19:M22" si="14">H19+K19-L19</f>
        <v>0</v>
      </c>
      <c r="N19" s="23" t="str">
        <f t="shared" si="10"/>
        <v/>
      </c>
      <c r="O19" s="23">
        <f>IF(OR(G19&lt;&gt;"",J19&lt;&gt;"",Q19&lt;&gt;""),O18+N19,O18)</f>
        <v>0</v>
      </c>
      <c r="P19" s="4"/>
      <c r="Q19" s="1"/>
      <c r="R19" s="1"/>
      <c r="U19" s="14">
        <f t="shared" si="11"/>
        <v>0</v>
      </c>
      <c r="V19" s="14">
        <f t="shared" si="12"/>
        <v>0</v>
      </c>
    </row>
    <row r="20" spans="1:22" x14ac:dyDescent="0.25">
      <c r="A20" s="14" t="s">
        <v>2</v>
      </c>
      <c r="B20" s="21">
        <f>'Overview Sheet'!$C$8</f>
        <v>0.3125</v>
      </c>
      <c r="D20" s="77">
        <f t="shared" si="13"/>
        <v>212</v>
      </c>
      <c r="E20" s="78"/>
      <c r="F20" s="2"/>
      <c r="G20" s="2"/>
      <c r="H20" s="19">
        <f>IF($Q20="Leave",B20/2,IF($Q20="Leave AM",B20/2,IF($Q20="Sick",B20/2,IF($Q20="Bank Holiday",B20/2,IF($Q20="Other - Enter Details",B20/2,SUM(G20-F20))))))</f>
        <v>0</v>
      </c>
      <c r="I20" s="2"/>
      <c r="J20" s="3"/>
      <c r="K20" s="19">
        <f>IF($Q20="Leave",B20/2,IF($Q20="Leave PM",B20/2,IF($Q20="Sick",B20/2,IF($Q20="Bank Holiday",B20/2,IF($Q20="Other - Enter Details",B20/2,SUM(J20-I20))))))</f>
        <v>0</v>
      </c>
      <c r="L20" s="3"/>
      <c r="M20" s="19">
        <f t="shared" si="14"/>
        <v>0</v>
      </c>
      <c r="N20" s="23" t="str">
        <f t="shared" si="10"/>
        <v/>
      </c>
      <c r="O20" s="23">
        <f>IF(OR(G20&lt;&gt;"",J20&lt;&gt;"",Q20&lt;&gt;""),O19+N20,O19)</f>
        <v>0</v>
      </c>
      <c r="P20" s="4"/>
      <c r="Q20" s="1"/>
      <c r="R20" s="1"/>
      <c r="U20" s="14">
        <f t="shared" si="11"/>
        <v>0</v>
      </c>
      <c r="V20" s="14">
        <f t="shared" si="12"/>
        <v>0</v>
      </c>
    </row>
    <row r="21" spans="1:22" x14ac:dyDescent="0.25">
      <c r="A21" s="14" t="s">
        <v>3</v>
      </c>
      <c r="B21" s="21">
        <f>'Overview Sheet'!$C$9</f>
        <v>0.3125</v>
      </c>
      <c r="D21" s="77">
        <f t="shared" si="13"/>
        <v>213</v>
      </c>
      <c r="E21" s="78"/>
      <c r="F21" s="2"/>
      <c r="G21" s="2"/>
      <c r="H21" s="19">
        <f>IF($Q21="Leave",B21/2,IF($Q21="Leave AM",B21/2,IF($Q21="Sick",B21/2,IF($Q21="Bank Holiday",B21/2,IF($Q21="Other - Enter Details",B21/2,SUM(G21-F21))))))</f>
        <v>0</v>
      </c>
      <c r="I21" s="2"/>
      <c r="J21" s="2"/>
      <c r="K21" s="19">
        <f>IF($Q21="Leave",B21/2,IF($Q21="Leave PM",B21/2,IF($Q21="Sick",B21/2,IF($Q21="Bank Holiday",B21/2,IF($Q21="Other - Enter Details",B21/2,SUM(J21-I21))))))</f>
        <v>0</v>
      </c>
      <c r="L21" s="3"/>
      <c r="M21" s="19">
        <f t="shared" si="14"/>
        <v>0</v>
      </c>
      <c r="N21" s="23" t="str">
        <f t="shared" si="10"/>
        <v/>
      </c>
      <c r="O21" s="23">
        <f>IF(OR(G21&lt;&gt;"",J21&lt;&gt;"",Q21&lt;&gt;""),O20+N21,O20)</f>
        <v>0</v>
      </c>
      <c r="P21" s="4"/>
      <c r="Q21" s="1"/>
      <c r="R21" s="1"/>
      <c r="U21" s="14">
        <f t="shared" si="11"/>
        <v>0</v>
      </c>
      <c r="V21" s="14">
        <f t="shared" si="12"/>
        <v>0</v>
      </c>
    </row>
    <row r="22" spans="1:22" x14ac:dyDescent="0.25">
      <c r="A22" s="14" t="s">
        <v>4</v>
      </c>
      <c r="B22" s="21">
        <f>'Overview Sheet'!$C$10</f>
        <v>0.3125</v>
      </c>
      <c r="D22" s="77">
        <f t="shared" si="13"/>
        <v>214</v>
      </c>
      <c r="E22" s="78"/>
      <c r="F22" s="2"/>
      <c r="G22" s="2"/>
      <c r="H22" s="19">
        <f>IF($Q22="Leave",B22/2,IF($Q22="Leave AM",B22/2,IF($Q22="Sick",B22/2,IF($Q22="Bank Holiday",B22/2,IF($Q22="Other - Enter Details",B22/2,SUM(G22-F22))))))</f>
        <v>0</v>
      </c>
      <c r="I22" s="2"/>
      <c r="J22" s="2"/>
      <c r="K22" s="19">
        <f>IF($Q22="Leave",B22/2,IF($Q22="Leave PM",B22/2,IF($Q22="Sick",B22/2,IF($Q22="Bank Holiday",B22/2,IF($Q22="Other - Enter Details",B22/2,SUM(J22-I22))))))</f>
        <v>0</v>
      </c>
      <c r="L22" s="3"/>
      <c r="M22" s="19">
        <f t="shared" si="14"/>
        <v>0</v>
      </c>
      <c r="N22" s="23" t="str">
        <f t="shared" si="10"/>
        <v/>
      </c>
      <c r="O22" s="23">
        <f>IF(OR(G22&lt;&gt;"",J22&lt;&gt;"",Q22&lt;&gt;""),O21+N22,O21)</f>
        <v>0</v>
      </c>
      <c r="P22" s="4"/>
      <c r="Q22" s="1"/>
      <c r="R22" s="1"/>
      <c r="U22" s="14">
        <f t="shared" si="11"/>
        <v>0</v>
      </c>
      <c r="V22" s="14">
        <f t="shared" si="12"/>
        <v>0</v>
      </c>
    </row>
    <row r="23" spans="1:22" x14ac:dyDescent="0.25">
      <c r="D23" s="80"/>
      <c r="E23" s="81"/>
      <c r="F23" s="81"/>
      <c r="G23" s="81"/>
      <c r="H23" s="81"/>
      <c r="I23" s="81"/>
      <c r="J23" s="81"/>
      <c r="K23" s="81"/>
      <c r="L23" s="81"/>
      <c r="M23" s="81"/>
      <c r="N23" s="81"/>
      <c r="O23" s="81"/>
      <c r="P23" s="81"/>
      <c r="Q23" s="81"/>
      <c r="R23" s="82"/>
    </row>
    <row r="24" spans="1:22" x14ac:dyDescent="0.25">
      <c r="A24" s="14" t="s">
        <v>0</v>
      </c>
      <c r="B24" s="21">
        <f>'Overview Sheet'!$C$6</f>
        <v>0.3125</v>
      </c>
      <c r="D24" s="77">
        <f>D18+7</f>
        <v>217</v>
      </c>
      <c r="E24" s="78"/>
      <c r="F24" s="2"/>
      <c r="G24" s="2"/>
      <c r="H24" s="19">
        <f>IF($Q24="Leave",B24/2,IF($Q24="Leave AM",B24/2,IF($Q24="Sick",B24/2,IF($Q24="Bank Holiday",B24/2,IF($Q24="Other - Enter Details",B24/2,SUM(G24-F24))))))</f>
        <v>0</v>
      </c>
      <c r="I24" s="2"/>
      <c r="J24" s="2"/>
      <c r="K24" s="19">
        <f>IF($Q24="Leave",B24/2,IF($Q24="Leave PM",B24/2,IF($Q24="Sick",B24/2,IF($Q24="Bank Holiday",B24/2,IF($Q24="Other - Enter Details",B24/2,SUM(J24-I24))))))</f>
        <v>0</v>
      </c>
      <c r="L24" s="2"/>
      <c r="M24" s="19">
        <f>SUM(H24+K24)-L24</f>
        <v>0</v>
      </c>
      <c r="N24" s="23" t="str">
        <f t="shared" ref="N24:N28" si="15">IF(OR(G24&lt;&gt;"",J24&lt;&gt;"",Q24&lt;&gt;""),ROUND(M24-B24,15),"")</f>
        <v/>
      </c>
      <c r="O24" s="50">
        <f>IF(OR(G24&lt;&gt;"",J24&lt;&gt;"",Q24&lt;&gt;""),O22+N24,O22)</f>
        <v>0</v>
      </c>
      <c r="P24" s="4"/>
      <c r="Q24" s="1"/>
      <c r="R24" s="1"/>
      <c r="U24" s="14">
        <f t="shared" ref="U24:U28" si="16">IF(H24&gt;0.25,1,0)</f>
        <v>0</v>
      </c>
      <c r="V24" s="14">
        <f t="shared" ref="V24:V28" si="17">IF(K24&gt;0.25,1,0)</f>
        <v>0</v>
      </c>
    </row>
    <row r="25" spans="1:22" x14ac:dyDescent="0.25">
      <c r="A25" s="14" t="s">
        <v>1</v>
      </c>
      <c r="B25" s="21">
        <f>'Overview Sheet'!$C$7</f>
        <v>0.3125</v>
      </c>
      <c r="D25" s="77">
        <f t="shared" ref="D25:D28" si="18">D19+7</f>
        <v>218</v>
      </c>
      <c r="E25" s="78"/>
      <c r="F25" s="2"/>
      <c r="G25" s="2"/>
      <c r="H25" s="19">
        <f>IF($Q25="Leave",B25/2,IF($Q25="Leave AM",B25/2,IF($Q25="Sick",B25/2,IF($Q25="Bank Holiday",B25/2,IF($Q25="Other - Enter Details",B25/2,SUM(G25-F25))))))</f>
        <v>0</v>
      </c>
      <c r="I25" s="2"/>
      <c r="J25" s="2"/>
      <c r="K25" s="19">
        <f>IF($Q25="Leave",B25/2,IF($Q25="Leave PM",B25/2,IF($Q25="Sick",B25/2,IF($Q25="Bank Holiday",B25/2,IF($Q25="Other - Enter Details",B25/2,SUM(J25-I25))))))</f>
        <v>0</v>
      </c>
      <c r="L25" s="3"/>
      <c r="M25" s="19">
        <f t="shared" ref="M25:M28" si="19">H25+K25-L25</f>
        <v>0</v>
      </c>
      <c r="N25" s="23" t="str">
        <f t="shared" si="15"/>
        <v/>
      </c>
      <c r="O25" s="23">
        <f>IF(OR(G25&lt;&gt;"",J25&lt;&gt;"",Q25&lt;&gt;""),O24+N25,O24)</f>
        <v>0</v>
      </c>
      <c r="P25" s="4"/>
      <c r="Q25" s="1"/>
      <c r="R25" s="1"/>
      <c r="U25" s="14">
        <f t="shared" si="16"/>
        <v>0</v>
      </c>
      <c r="V25" s="14">
        <f t="shared" si="17"/>
        <v>0</v>
      </c>
    </row>
    <row r="26" spans="1:22" x14ac:dyDescent="0.25">
      <c r="A26" s="14" t="s">
        <v>2</v>
      </c>
      <c r="B26" s="21">
        <f>'Overview Sheet'!$C$8</f>
        <v>0.3125</v>
      </c>
      <c r="D26" s="77">
        <f t="shared" si="18"/>
        <v>219</v>
      </c>
      <c r="E26" s="78"/>
      <c r="F26" s="2"/>
      <c r="G26" s="2"/>
      <c r="H26" s="19">
        <f>IF($Q26="Leave",B26/2,IF($Q26="Leave AM",B26/2,IF($Q26="Sick",B26/2,IF($Q26="Bank Holiday",B26/2,IF($Q26="Other - Enter Details",B26/2,SUM(G26-F26))))))</f>
        <v>0</v>
      </c>
      <c r="I26" s="2"/>
      <c r="J26" s="2"/>
      <c r="K26" s="19">
        <f>IF($Q26="Leave",B26/2,IF($Q26="Leave PM",B26/2,IF($Q26="Sick",B26/2,IF($Q26="Bank Holiday",B26/2,IF($Q26="Other - Enter Details",B26/2,SUM(J26-I26))))))</f>
        <v>0</v>
      </c>
      <c r="L26" s="3"/>
      <c r="M26" s="19">
        <f t="shared" si="19"/>
        <v>0</v>
      </c>
      <c r="N26" s="23" t="str">
        <f t="shared" si="15"/>
        <v/>
      </c>
      <c r="O26" s="23">
        <f t="shared" ref="O26:O28" si="20">IF(OR(G26&lt;&gt;"",J26&lt;&gt;"",Q26&lt;&gt;""),O25+N26,O25)</f>
        <v>0</v>
      </c>
      <c r="P26" s="4"/>
      <c r="Q26" s="1"/>
      <c r="R26" s="1"/>
      <c r="U26" s="14">
        <f t="shared" si="16"/>
        <v>0</v>
      </c>
      <c r="V26" s="14">
        <f t="shared" si="17"/>
        <v>0</v>
      </c>
    </row>
    <row r="27" spans="1:22" x14ac:dyDescent="0.25">
      <c r="A27" s="14" t="s">
        <v>3</v>
      </c>
      <c r="B27" s="21">
        <f>'Overview Sheet'!$C$9</f>
        <v>0.3125</v>
      </c>
      <c r="D27" s="77">
        <f t="shared" si="18"/>
        <v>220</v>
      </c>
      <c r="E27" s="78"/>
      <c r="F27" s="2"/>
      <c r="G27" s="2"/>
      <c r="H27" s="19">
        <f>IF($Q27="Leave",B27/2,IF($Q27="Leave AM",B27/2,IF($Q27="Sick",B27/2,IF($Q27="Bank Holiday",B27/2,IF($Q27="Other - Enter Details",B27/2,SUM(G27-F27))))))</f>
        <v>0</v>
      </c>
      <c r="I27" s="2"/>
      <c r="J27" s="2"/>
      <c r="K27" s="19">
        <f>IF($Q27="Leave",B27/2,IF($Q27="Leave PM",B27/2,IF($Q27="Sick",B27/2,IF($Q27="Bank Holiday",B27/2,IF($Q27="Other - Enter Details",B27/2,SUM(J27-I27))))))</f>
        <v>0</v>
      </c>
      <c r="L27" s="3"/>
      <c r="M27" s="19">
        <f t="shared" si="19"/>
        <v>0</v>
      </c>
      <c r="N27" s="23" t="str">
        <f t="shared" si="15"/>
        <v/>
      </c>
      <c r="O27" s="23">
        <f t="shared" si="20"/>
        <v>0</v>
      </c>
      <c r="P27" s="4"/>
      <c r="Q27" s="1"/>
      <c r="R27" s="1"/>
      <c r="U27" s="14">
        <f t="shared" si="16"/>
        <v>0</v>
      </c>
      <c r="V27" s="14">
        <f t="shared" si="17"/>
        <v>0</v>
      </c>
    </row>
    <row r="28" spans="1:22" x14ac:dyDescent="0.25">
      <c r="A28" s="14" t="s">
        <v>4</v>
      </c>
      <c r="B28" s="21">
        <f>'Overview Sheet'!$C$10</f>
        <v>0.3125</v>
      </c>
      <c r="D28" s="77">
        <f t="shared" si="18"/>
        <v>221</v>
      </c>
      <c r="E28" s="78"/>
      <c r="F28" s="2"/>
      <c r="G28" s="2"/>
      <c r="H28" s="19">
        <f>IF($Q28="Leave",B28/2,IF($Q28="Leave AM",B28/2,IF($Q28="Sick",B28/2,IF($Q28="Bank Holiday",B28/2,IF($Q28="Other - Enter Details",B28/2,SUM(G28-F28))))))</f>
        <v>0</v>
      </c>
      <c r="I28" s="2"/>
      <c r="J28" s="2"/>
      <c r="K28" s="19">
        <f>IF($Q28="Leave",B28/2,IF($Q28="Leave PM",B28/2,IF($Q28="Sick",B28/2,IF($Q28="Bank Holiday",B28/2,IF($Q28="Other - Enter Details",B28/2,SUM(J28-I28))))))</f>
        <v>0</v>
      </c>
      <c r="L28" s="3"/>
      <c r="M28" s="19">
        <f t="shared" si="19"/>
        <v>0</v>
      </c>
      <c r="N28" s="23" t="str">
        <f t="shared" si="15"/>
        <v/>
      </c>
      <c r="O28" s="23">
        <f t="shared" si="20"/>
        <v>0</v>
      </c>
      <c r="P28" s="4"/>
      <c r="Q28" s="1"/>
      <c r="R28" s="1"/>
      <c r="U28" s="14">
        <f t="shared" si="16"/>
        <v>0</v>
      </c>
      <c r="V28" s="14">
        <f t="shared" si="17"/>
        <v>0</v>
      </c>
    </row>
    <row r="29" spans="1:22" x14ac:dyDescent="0.25">
      <c r="D29" s="80"/>
      <c r="E29" s="81"/>
      <c r="F29" s="81"/>
      <c r="G29" s="81"/>
      <c r="H29" s="81"/>
      <c r="I29" s="81"/>
      <c r="J29" s="81"/>
      <c r="K29" s="81"/>
      <c r="L29" s="81"/>
      <c r="M29" s="81"/>
      <c r="N29" s="81"/>
      <c r="O29" s="81"/>
      <c r="P29" s="81"/>
      <c r="Q29" s="81"/>
      <c r="R29" s="82"/>
      <c r="U29" s="14">
        <f>SUM(U6:V28)</f>
        <v>0</v>
      </c>
    </row>
    <row r="30" spans="1:22" ht="20.100000000000001" customHeight="1" thickBot="1" x14ac:dyDescent="0.3">
      <c r="D30" s="12" t="s">
        <v>35</v>
      </c>
      <c r="E30" s="72"/>
      <c r="F30" s="72"/>
      <c r="G30" s="72"/>
      <c r="H30" s="73" t="s">
        <v>36</v>
      </c>
      <c r="I30" s="73"/>
      <c r="J30" s="72"/>
      <c r="K30" s="72"/>
      <c r="L30" s="72"/>
      <c r="M30" s="72"/>
      <c r="N30" s="53"/>
      <c r="O30" s="11" t="s">
        <v>37</v>
      </c>
      <c r="P30" s="11"/>
      <c r="Q30" s="37" t="str">
        <f>IF(Q34=2,"You can only take one Flexi day per accounting period","")</f>
        <v/>
      </c>
      <c r="R30" s="13"/>
    </row>
    <row r="31" spans="1:22" ht="20.100000000000001" customHeight="1" thickBot="1" x14ac:dyDescent="0.3">
      <c r="D31" s="41" t="s">
        <v>38</v>
      </c>
      <c r="E31" s="66"/>
      <c r="F31" s="66"/>
      <c r="G31" s="66"/>
      <c r="H31" s="65" t="s">
        <v>38</v>
      </c>
      <c r="I31" s="65"/>
      <c r="J31" s="66"/>
      <c r="K31" s="66"/>
      <c r="L31" s="66"/>
      <c r="M31" s="66"/>
      <c r="N31" s="52"/>
      <c r="O31" s="49">
        <f>O28</f>
        <v>0</v>
      </c>
      <c r="P31" s="38"/>
      <c r="Q31" s="56" t="str">
        <f>IF(U29&gt;=1,"You should only work for a maximum of 6 hours without a break","")</f>
        <v/>
      </c>
      <c r="R31" s="42"/>
    </row>
    <row r="32" spans="1:22" x14ac:dyDescent="0.25">
      <c r="D32" s="43"/>
      <c r="E32" s="36"/>
      <c r="F32" s="44"/>
      <c r="G32" s="36"/>
      <c r="H32" s="36"/>
      <c r="I32" s="36"/>
      <c r="J32" s="36"/>
      <c r="K32" s="36"/>
      <c r="L32" s="36"/>
      <c r="M32" s="36"/>
      <c r="N32" s="45"/>
      <c r="O32" s="46" t="str">
        <f>IF(P32="","",'Overview Sheet'!$C$21)</f>
        <v/>
      </c>
      <c r="P32" s="44" t="str">
        <f>IF('Overview Sheet'!$C$21&gt;$O$31,"","Is the maximum you can carry forward per accounting period")</f>
        <v/>
      </c>
      <c r="Q32" s="36"/>
      <c r="R32" s="47"/>
    </row>
    <row r="33" spans="4:18" x14ac:dyDescent="0.25">
      <c r="D33" s="38"/>
      <c r="E33" s="38"/>
      <c r="F33" s="38"/>
      <c r="G33" s="38"/>
      <c r="H33" s="38"/>
      <c r="I33" s="38"/>
      <c r="J33" s="38"/>
      <c r="K33" s="38"/>
      <c r="L33" s="38"/>
      <c r="M33" s="38"/>
      <c r="N33" s="40"/>
      <c r="O33" s="40"/>
      <c r="P33" s="40"/>
      <c r="Q33" s="38"/>
      <c r="R33" s="38"/>
    </row>
    <row r="34" spans="4:18" ht="15" hidden="1" customHeight="1" x14ac:dyDescent="0.25">
      <c r="Q34" s="14">
        <f>COUNTIF(D6:R28,"Flexi")</f>
        <v>0</v>
      </c>
    </row>
  </sheetData>
  <sheetProtection password="DAC5" sheet="1" objects="1" scenarios="1" selectLockedCells="1"/>
  <mergeCells count="41">
    <mergeCell ref="E31:G31"/>
    <mergeCell ref="H31:I31"/>
    <mergeCell ref="J31:M31"/>
    <mergeCell ref="D26:E26"/>
    <mergeCell ref="D27:E27"/>
    <mergeCell ref="D28:E28"/>
    <mergeCell ref="D29:R29"/>
    <mergeCell ref="E30:G30"/>
    <mergeCell ref="H30:I30"/>
    <mergeCell ref="J30:M30"/>
    <mergeCell ref="D25:E25"/>
    <mergeCell ref="D14:E14"/>
    <mergeCell ref="D15:E15"/>
    <mergeCell ref="D16:E16"/>
    <mergeCell ref="D17:R17"/>
    <mergeCell ref="D18:E18"/>
    <mergeCell ref="D19:E19"/>
    <mergeCell ref="D20:E20"/>
    <mergeCell ref="D21:E21"/>
    <mergeCell ref="D22:E22"/>
    <mergeCell ref="D23:R23"/>
    <mergeCell ref="D24:E24"/>
    <mergeCell ref="D13:E13"/>
    <mergeCell ref="P4:P5"/>
    <mergeCell ref="Q4:Q5"/>
    <mergeCell ref="R4:R5"/>
    <mergeCell ref="D5:E5"/>
    <mergeCell ref="D6:E6"/>
    <mergeCell ref="D7:E7"/>
    <mergeCell ref="D8:E8"/>
    <mergeCell ref="D9:E9"/>
    <mergeCell ref="D10:E10"/>
    <mergeCell ref="D11:R11"/>
    <mergeCell ref="D12:E12"/>
    <mergeCell ref="E2:H2"/>
    <mergeCell ref="K2:N2"/>
    <mergeCell ref="K3:N3"/>
    <mergeCell ref="F4:H4"/>
    <mergeCell ref="I4:K4"/>
    <mergeCell ref="L4:L5"/>
    <mergeCell ref="M4:N4"/>
  </mergeCells>
  <conditionalFormatting sqref="H6:H10 H12:H16 H18:H22 H24:H28 K6:K10 K12:K16 K18:K22 K24:K28">
    <cfRule type="cellIs" dxfId="5" priority="1" operator="greaterThan">
      <formula>0.25</formula>
    </cfRule>
  </conditionalFormatting>
  <dataValidations count="2">
    <dataValidation type="list" allowBlank="1" showInputMessage="1" showErrorMessage="1" sqref="Q6:Q10 Q12:Q16 Q18:Q22 Q24:Q28">
      <formula1>$T$6:$T$12</formula1>
    </dataValidation>
    <dataValidation type="decimal" allowBlank="1" showErrorMessage="1" sqref="L6:L10 L12:L16 L18:L22 L24:L28">
      <formula1>0</formula1>
      <formula2>7.3</formula2>
    </dataValidation>
  </dataValidations>
  <pageMargins left="0.25" right="0.25" top="0.75" bottom="0.75" header="0.3" footer="0.3"/>
  <pageSetup paperSize="9" scale="91" orientation="landscape"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14</vt:i4>
      </vt:variant>
    </vt:vector>
  </HeadingPairs>
  <TitlesOfParts>
    <vt:vector size="29" baseType="lpstr">
      <vt:lpstr>Overview Sheet</vt:lpstr>
      <vt:lpstr>Period 1</vt:lpstr>
      <vt:lpstr>Period 2</vt:lpstr>
      <vt:lpstr>Period 3</vt:lpstr>
      <vt:lpstr>Period 4</vt:lpstr>
      <vt:lpstr>Period 5</vt:lpstr>
      <vt:lpstr>Period 6</vt:lpstr>
      <vt:lpstr>Period 7</vt:lpstr>
      <vt:lpstr>Period 8</vt:lpstr>
      <vt:lpstr>Period 9</vt:lpstr>
      <vt:lpstr>Period 10</vt:lpstr>
      <vt:lpstr>Period 11</vt:lpstr>
      <vt:lpstr>Period 12</vt:lpstr>
      <vt:lpstr>Period 13</vt:lpstr>
      <vt:lpstr>Info</vt:lpstr>
      <vt:lpstr>'Overview Sheet'!Print_Area</vt:lpstr>
      <vt:lpstr>'Period 1'!Print_Area</vt:lpstr>
      <vt:lpstr>'Period 10'!Print_Area</vt:lpstr>
      <vt:lpstr>'Period 11'!Print_Area</vt:lpstr>
      <vt:lpstr>'Period 12'!Print_Area</vt:lpstr>
      <vt:lpstr>'Period 13'!Print_Area</vt:lpstr>
      <vt:lpstr>'Period 2'!Print_Area</vt:lpstr>
      <vt:lpstr>'Period 3'!Print_Area</vt:lpstr>
      <vt:lpstr>'Period 4'!Print_Area</vt:lpstr>
      <vt:lpstr>'Period 5'!Print_Area</vt:lpstr>
      <vt:lpstr>'Period 6'!Print_Area</vt:lpstr>
      <vt:lpstr>'Period 7'!Print_Area</vt:lpstr>
      <vt:lpstr>'Period 8'!Print_Area</vt:lpstr>
      <vt:lpstr>'Period 9'!Print_Area</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Simon Pipe</dc:creator>
  <cp:lastModifiedBy>Angela Carbery-Roach</cp:lastModifiedBy>
  <cp:lastPrinted>2015-04-10T09:04:42Z</cp:lastPrinted>
  <dcterms:created xsi:type="dcterms:W3CDTF">2013-05-16T14:22:52Z</dcterms:created>
  <dcterms:modified xsi:type="dcterms:W3CDTF">2016-03-15T09:08:06Z</dcterms:modified>
</cp:coreProperties>
</file>